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an\Documents\Secretaria Legislativa\Secretaria Legislativa\Licitações\Licitações 2024\40 Processo Administrativo nº 40-2024 - Reforma anexo e estúdio\Anexo\"/>
    </mc:Choice>
  </mc:AlternateContent>
  <xr:revisionPtr revIDLastSave="0" documentId="13_ncr:1_{977F1840-947F-48C9-ABFA-0DE4CBB3A90C}" xr6:coauthVersionLast="47" xr6:coauthVersionMax="47" xr10:uidLastSave="{00000000-0000-0000-0000-000000000000}"/>
  <bookViews>
    <workbookView xWindow="-108" yWindow="-108" windowWidth="23256" windowHeight="12456" xr2:uid="{96D9AA4E-50CA-4C35-A1A8-54F1818B8B15}"/>
  </bookViews>
  <sheets>
    <sheet name="Planilha Orçamentária" sheetId="1" r:id="rId1"/>
    <sheet name="Cronogram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B13" i="2"/>
  <c r="A13" i="2"/>
  <c r="M12" i="2"/>
  <c r="B12" i="2"/>
  <c r="A12" i="2"/>
  <c r="M11" i="2"/>
  <c r="B11" i="2"/>
  <c r="A11" i="2"/>
  <c r="M10" i="2"/>
  <c r="B10" i="2"/>
  <c r="A10" i="2"/>
  <c r="M9" i="2"/>
  <c r="B9" i="2"/>
  <c r="A9" i="2"/>
  <c r="M8" i="2"/>
  <c r="B8" i="2"/>
  <c r="A8" i="2"/>
  <c r="M7" i="2"/>
  <c r="B7" i="2"/>
  <c r="A7" i="2"/>
  <c r="M6" i="2"/>
  <c r="B6" i="2"/>
  <c r="A6" i="2"/>
  <c r="M260" i="1"/>
  <c r="M259" i="1" s="1"/>
  <c r="C13" i="2" s="1"/>
  <c r="M257" i="1"/>
  <c r="M256" i="1"/>
  <c r="C12" i="2" s="1"/>
  <c r="M248" i="1"/>
  <c r="C11" i="2" s="1"/>
  <c r="K244" i="1"/>
  <c r="K237" i="1"/>
  <c r="K236" i="1"/>
  <c r="K233" i="1"/>
  <c r="K235" i="1" s="1"/>
  <c r="K228" i="1"/>
  <c r="K225" i="1"/>
  <c r="K224" i="1"/>
  <c r="K223" i="1"/>
  <c r="M212" i="1"/>
  <c r="C9" i="2" s="1"/>
  <c r="K210" i="1"/>
  <c r="K209" i="1"/>
  <c r="M201" i="1"/>
  <c r="C8" i="2" s="1"/>
  <c r="M118" i="1"/>
  <c r="C7" i="2" s="1"/>
  <c r="M6" i="1"/>
  <c r="C6" i="2" s="1"/>
  <c r="K241" i="1" l="1"/>
  <c r="K245" i="1"/>
  <c r="K234" i="1"/>
  <c r="K243" i="1" l="1"/>
  <c r="K242" i="1"/>
  <c r="M221" i="1"/>
  <c r="M262" i="1" l="1"/>
  <c r="M264" i="1" s="1"/>
  <c r="C10" i="2"/>
  <c r="C14" i="2" l="1"/>
  <c r="H15" i="2"/>
  <c r="H16" i="2" s="1"/>
  <c r="F15" i="2"/>
  <c r="K15" i="2"/>
  <c r="K16" i="2" s="1"/>
  <c r="L15" i="2"/>
  <c r="L16" i="2" s="1"/>
  <c r="I15" i="2"/>
  <c r="I16" i="2" s="1"/>
  <c r="J15" i="2"/>
  <c r="J16" i="2" s="1"/>
  <c r="G15" i="2"/>
  <c r="G16" i="2" s="1"/>
  <c r="E15" i="2"/>
  <c r="F16" i="2" l="1"/>
  <c r="E16" i="2"/>
  <c r="M15" i="2"/>
  <c r="C15" i="2"/>
  <c r="C17" i="2" s="1"/>
  <c r="E17" i="2" l="1"/>
  <c r="F17" i="2" s="1"/>
  <c r="G17" i="2" s="1"/>
  <c r="H17" i="2" s="1"/>
  <c r="I17" i="2" s="1"/>
  <c r="J17" i="2" s="1"/>
  <c r="K17" i="2" s="1"/>
  <c r="L17" i="2" s="1"/>
  <c r="M16" i="2"/>
  <c r="M17" i="2" s="1"/>
</calcChain>
</file>

<file path=xl/sharedStrings.xml><?xml version="1.0" encoding="utf-8"?>
<sst xmlns="http://schemas.openxmlformats.org/spreadsheetml/2006/main" count="765" uniqueCount="350">
  <si>
    <t>Local: Mococa - São Paulo</t>
  </si>
  <si>
    <t>REF</t>
  </si>
  <si>
    <t>COD</t>
  </si>
  <si>
    <t>DESCRIÇÃO DE MATERIAIS E SERVIÇOS</t>
  </si>
  <si>
    <t>UN</t>
  </si>
  <si>
    <t>QTD</t>
  </si>
  <si>
    <t>PREÇO UNI</t>
  </si>
  <si>
    <t>TOTAL</t>
  </si>
  <si>
    <t>Piso Inferior</t>
  </si>
  <si>
    <t>04.01.020</t>
  </si>
  <si>
    <t xml:space="preserve">Retirada de divisória em placa de madeira </t>
  </si>
  <si>
    <t>m²</t>
  </si>
  <si>
    <t>04.08.020</t>
  </si>
  <si>
    <t>Retirada de folha de esquadria de madeira</t>
  </si>
  <si>
    <t>unid</t>
  </si>
  <si>
    <t>04.08.060</t>
  </si>
  <si>
    <t>Retirada de batente com guarnição  e peças em madeira chumbados</t>
  </si>
  <si>
    <t>mts</t>
  </si>
  <si>
    <t>04.11.020</t>
  </si>
  <si>
    <t>Retirada de aparelho sanitário incluindo ascessório</t>
  </si>
  <si>
    <t>04.11.080</t>
  </si>
  <si>
    <t>Retirada de registro ou válvula embutidos</t>
  </si>
  <si>
    <t>04.11.140</t>
  </si>
  <si>
    <t>Retirada de sifão ou metais sanitários diversos</t>
  </si>
  <si>
    <t>04.17.020</t>
  </si>
  <si>
    <t>Retirada de aparelho de iluminação ou projetor fixo em teto, piso ou parede</t>
  </si>
  <si>
    <t>04.19.020</t>
  </si>
  <si>
    <t>Remoção de iterruptores, tomadas, botão de campahia ou cigarras</t>
  </si>
  <si>
    <t>04.21.060</t>
  </si>
  <si>
    <t>Remoção de quadro de distribuição, chamada ou caixa de passagem</t>
  </si>
  <si>
    <t>04.09.020</t>
  </si>
  <si>
    <t>Retirada de esquadria metálica em geral</t>
  </si>
  <si>
    <t>03.10.100</t>
  </si>
  <si>
    <t>Remoção da pintura em estrutura metálica com lixamento - Vitros Laterais</t>
  </si>
  <si>
    <t>Mercado</t>
  </si>
  <si>
    <t>Restauração do Portão da entrada Principal</t>
  </si>
  <si>
    <t>Escoramento metálico para laje - Locação de 8 escoras por 15 dias</t>
  </si>
  <si>
    <t>15.03.131</t>
  </si>
  <si>
    <t>Viga W 200 x 22,5 (Altura 206 mm x Largura 106 cm = Peso 22,50 kg/mts - Comprimento - 4,20 mts</t>
  </si>
  <si>
    <t>kg</t>
  </si>
  <si>
    <t>03.04.020</t>
  </si>
  <si>
    <t>Demolição manual do revestimento cerâmico, incluindo base</t>
  </si>
  <si>
    <t>03.01.020</t>
  </si>
  <si>
    <t>Demolição manual do concreto simples</t>
  </si>
  <si>
    <t>m³</t>
  </si>
  <si>
    <t>Demolição manual do revestimento cerâmico, incluindo base - Azulejo</t>
  </si>
  <si>
    <t>03.02.040</t>
  </si>
  <si>
    <t>Demolição manual de alvenaria de elevação ou elemento vazado incluindo revestimento</t>
  </si>
  <si>
    <t>05.07.040</t>
  </si>
  <si>
    <t>Remoção de entulho separado de obra com caçamba metálica - terra, alvenaria, concreto, argamassa, madeira, papel, plástico ou metal</t>
  </si>
  <si>
    <t>14.04.210</t>
  </si>
  <si>
    <t>Alvenaria de bloco cerâmica de 14x19x29</t>
  </si>
  <si>
    <t>Alvenaria de bloco cerâmica de 14x19x29 - Assentamento do bloco deitado</t>
  </si>
  <si>
    <t>14.02.040</t>
  </si>
  <si>
    <t xml:space="preserve">Alvenaria de elevação de 1 tijolo maciço comum - Laterais da rampa </t>
  </si>
  <si>
    <t>14.02.050</t>
  </si>
  <si>
    <t>Alvenaria de elevação de 1 1/2 tijolo maciço comum - Mureta frontal</t>
  </si>
  <si>
    <t>12.01.041</t>
  </si>
  <si>
    <t>Broca em concreto armado D = 25 cm completa (4 ferros 10 mm/estribo 6,35 cada 15 cm) - 8 brocas - Prof. 1,0 mts</t>
  </si>
  <si>
    <t>14.20.010</t>
  </si>
  <si>
    <t>Vergas, contra vergas, colunas da laterais da rampa, Baldrame da lateral da rampa</t>
  </si>
  <si>
    <t>17.02.040</t>
  </si>
  <si>
    <t>Chapisco com adesivo de alto desempenho</t>
  </si>
  <si>
    <t>17.02.140</t>
  </si>
  <si>
    <t>Emboco desempenado com espuna de poliester - Massa única</t>
  </si>
  <si>
    <t>23.09.040</t>
  </si>
  <si>
    <t>Porta lisa com batente de madeira - 80 x 2,10 mts - Entrada da Copa/Cozinha e Sob a Escada</t>
  </si>
  <si>
    <t>23.20.330</t>
  </si>
  <si>
    <t>Folha de porta lisa comum - 80 x 2,10 mts</t>
  </si>
  <si>
    <t>28.01.040</t>
  </si>
  <si>
    <t>Ferragem completa com maçaneta tipo alavanca para porta interna com 1 folha</t>
  </si>
  <si>
    <t>24.01.110</t>
  </si>
  <si>
    <t>Caixilho em ferro tipo veneziana, sob medida - 0,80 x 2,10 mts Acesso 1 a Casa da cultura</t>
  </si>
  <si>
    <t>24.02.040</t>
  </si>
  <si>
    <t>Porta/Portão em gradil sob medida - 0,90 x 2,10 - Acesso 2 a Casa da Cultura</t>
  </si>
  <si>
    <r>
      <t>m</t>
    </r>
    <r>
      <rPr>
        <b/>
        <sz val="10"/>
        <rFont val="Aptos Narrow"/>
        <family val="2"/>
        <scheme val="minor"/>
      </rPr>
      <t>²</t>
    </r>
  </si>
  <si>
    <t>28.01.020</t>
  </si>
  <si>
    <t>Ferragem completa com maçaneta tipo alavanca para porta externa com 1 folha</t>
  </si>
  <si>
    <t>14.30.260</t>
  </si>
  <si>
    <t xml:space="preserve">Fechamento em placa de gesso acartonado, resistencia ao fogo 30 minutos, espessura 73/48 mm, a ser aplicado nos 5 vitros do pavimento Térreo </t>
  </si>
  <si>
    <t>22.02.030</t>
  </si>
  <si>
    <t>Forro em painéis de gesso acartonado, espessura 12,5 mm fixo - Aplicado no salão de andar inferior</t>
  </si>
  <si>
    <t>26.02.060</t>
  </si>
  <si>
    <t>Vidro temperado de 10 mm Leitoso - wc 0,70 x 2,10 -2 Portas</t>
  </si>
  <si>
    <t>Vidro temperado de 10 mm Leitoso - wc 0,90 x 2,10 - 1 Portas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</si>
  <si>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</si>
  <si>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</si>
  <si>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</si>
  <si>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</si>
  <si>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</si>
  <si>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</si>
  <si>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28.20.590</t>
  </si>
  <si>
    <t>Contra fechadura de centro para porta de vidro temperada</t>
  </si>
  <si>
    <t>28.20.600</t>
  </si>
  <si>
    <t>Fechadura de centro com cilindro para porta de vidro temperado</t>
  </si>
  <si>
    <t>28.20.655</t>
  </si>
  <si>
    <t xml:space="preserve">Puxador duplo em aço inoxidável de 300 mm para porta </t>
  </si>
  <si>
    <t>25.01.080</t>
  </si>
  <si>
    <t>Caixilho em aluminio de correr sob medida - 2.00 x 1,00 mts -  Sala</t>
  </si>
  <si>
    <t>26.02.040</t>
  </si>
  <si>
    <t>Vidro temperado incolor de 8 mm - Sala</t>
  </si>
  <si>
    <t>Caixilho em aluminio de correr sob medida - 2.00 x 1,50 mts - Copa/Cozinha</t>
  </si>
  <si>
    <t>Vidro temperado incolor de 8 mm - Copa/Cozinha</t>
  </si>
  <si>
    <t>06.12.020</t>
  </si>
  <si>
    <t>Aterro manual apiloado de área interna com maço de 30 kg - Contrapiso, Rampa, Entrada Principal</t>
  </si>
  <si>
    <t>11.18.040</t>
  </si>
  <si>
    <t>Lastro de pedra britada - Espessura 3,0 cm (Contrapiso) - idem</t>
  </si>
  <si>
    <t>11.03.090</t>
  </si>
  <si>
    <t>Concreto preparado  local   20 Mpa - Espessura 5,0 cm x 13,0 m² - Idem</t>
  </si>
  <si>
    <t>11.16.020</t>
  </si>
  <si>
    <t>Lançamento, espalhamento e adensamento de concreto ou massa em lastro e/ou enchimento - Idem</t>
  </si>
  <si>
    <t>17.01.020</t>
  </si>
  <si>
    <t>Argamassa de proteção e/ou regularização Contrapiso) - Idem</t>
  </si>
  <si>
    <t>18.08.152</t>
  </si>
  <si>
    <t>Revest. em Porcelanato Técnico natural área interna assent. com argamassa indust. e rejuntado</t>
  </si>
  <si>
    <t>18.08.162</t>
  </si>
  <si>
    <t>Rodapé em Porcelanato Técnico natural área interna assent. com argamassa indust. e rejuntado</t>
  </si>
  <si>
    <t>18.08.110</t>
  </si>
  <si>
    <t>Revest. em Porcelanato Técnico antiderrapante área externa assent. com argamassa indust. e rejuntado</t>
  </si>
  <si>
    <t>18.08.120</t>
  </si>
  <si>
    <t>Rodapé em Porcelanato Técnico antiderrapante área externa assent. com argamassa indust. e rejuntado</t>
  </si>
  <si>
    <t>18.11.032</t>
  </si>
  <si>
    <t>Revestimento em placa cerâmica esmaltada assentado e rejuntado com argamassa indust. - Altura de 2,10 mts</t>
  </si>
  <si>
    <t>17.03.020</t>
  </si>
  <si>
    <t>Cimentado desempenado - Rampa de acesso Casa da Cultura</t>
  </si>
  <si>
    <t>46.01.020</t>
  </si>
  <si>
    <t>Tubo de PVC soldavel rígido marrom 3/4", inclusive conexões</t>
  </si>
  <si>
    <t>46.03.038</t>
  </si>
  <si>
    <t>Tubo de PVC PxB Ø = 50 mm, com virola e anel de boracha, inclusive coneção</t>
  </si>
  <si>
    <t>46.03.050</t>
  </si>
  <si>
    <t>Tubo de PVC PxB Ø = 100 mm, com virola e anel de boracha, inclusive coneção</t>
  </si>
  <si>
    <t>49.01.030</t>
  </si>
  <si>
    <t>Caixa sifonada em PVC 15 x 15 x 50 cm com grelha</t>
  </si>
  <si>
    <t>47.01.020</t>
  </si>
  <si>
    <t>Registro de gaveta em latão fundido sem acabamento Ø3/4"</t>
  </si>
  <si>
    <t>44.20.150</t>
  </si>
  <si>
    <t>Acabamento cromado para registro</t>
  </si>
  <si>
    <t>30.08.060</t>
  </si>
  <si>
    <t>Bacia sifonada de louça para pessoa com mobilidade reduzida 6 litros -  Inclui todos componentes para montagem</t>
  </si>
  <si>
    <t>44.01.070</t>
  </si>
  <si>
    <t>Bacia sifonada de louça sem tampa com saída horizontal - 6 litros - inclui todos componentes para montagem</t>
  </si>
  <si>
    <t>47.04.040</t>
  </si>
  <si>
    <t>Valvula de descarga com registro próprio</t>
  </si>
  <si>
    <t>30.01.010</t>
  </si>
  <si>
    <t xml:space="preserve">Barra de apoio para pessoa com mobilidade reduzida em aço inox </t>
  </si>
  <si>
    <t>30.01.061</t>
  </si>
  <si>
    <t>Barra de apoio lateral para lavatório, para pessoa com mobilidade reduzida em aço inox</t>
  </si>
  <si>
    <t>44.20.280</t>
  </si>
  <si>
    <t>Tampa de plástico para bacia sanitária</t>
  </si>
  <si>
    <t>44.01.270</t>
  </si>
  <si>
    <t>Cuba de louça de embutir oval</t>
  </si>
  <si>
    <t>44.02.062</t>
  </si>
  <si>
    <t>Tampa em granito com frontão, espessura 2 cm, acabamento polido</t>
  </si>
  <si>
    <t>44.03.300</t>
  </si>
  <si>
    <t>Torneira clinica com volante tipo alavanca</t>
  </si>
  <si>
    <t>44.20.620</t>
  </si>
  <si>
    <t>Valvula americana</t>
  </si>
  <si>
    <t>44.20.200</t>
  </si>
  <si>
    <t>Sifão de metal cromado</t>
  </si>
  <si>
    <t xml:space="preserve">44.03.360 </t>
  </si>
  <si>
    <t>Ducha higienica cromada</t>
  </si>
  <si>
    <t>26.04.010</t>
  </si>
  <si>
    <t>Espelho em vidro cristal liso, espessura 4,0 mm - 2 espelhos de 50 x50cm</t>
  </si>
  <si>
    <t>44.03.130</t>
  </si>
  <si>
    <t>Saboneteira tipo dispenser para refil de 800 ml</t>
  </si>
  <si>
    <t>44.03.010</t>
  </si>
  <si>
    <t>Dispenser toalheiro em ABS e Policarbonato para bobina de 20 cm x 200 mts com alavanca</t>
  </si>
  <si>
    <t>44.03.090</t>
  </si>
  <si>
    <t>Cabide cromado para banheiro</t>
  </si>
  <si>
    <t>45.02.020</t>
  </si>
  <si>
    <t>Entrada completa de gás GLP com 2 cilindros de 13 kgs - (Inclui abrigo)</t>
  </si>
  <si>
    <t>Orçado</t>
  </si>
  <si>
    <t>Padrão de Entrada Elétrico</t>
  </si>
  <si>
    <t>37.03.230</t>
  </si>
  <si>
    <t>Quadro de distribuiçao universal de embutir de, para disjuntores de 44 DIN/32 bolt-on - 150 A s/ componentes</t>
  </si>
  <si>
    <t>37.10.010</t>
  </si>
  <si>
    <t>Barramento de cobre nú</t>
  </si>
  <si>
    <t>37.13.660</t>
  </si>
  <si>
    <t>Disjuntor termomagnético, tripolar 220/380, corrente de 60 A até 100A</t>
  </si>
  <si>
    <t>37.13.630</t>
  </si>
  <si>
    <t>Disjuntor termomagnético, bipolar 220/380, corrente de 10 A até 50A</t>
  </si>
  <si>
    <t>37.13.600</t>
  </si>
  <si>
    <t>Disjuntor termomagnético, unipolar 127/220, corrente de 10 A até 30A</t>
  </si>
  <si>
    <t>37.17.074</t>
  </si>
  <si>
    <t>Dispositivo Diferencial Residual de 25A x 30 mA - 4 polos</t>
  </si>
  <si>
    <t>37.24.032</t>
  </si>
  <si>
    <t>Supressor de Surto Monofásico, corrente nominal 20 kA Imax. de surto 50 a 80 kA</t>
  </si>
  <si>
    <t>40.02.080</t>
  </si>
  <si>
    <t>Caixa de passagem em chapa, com tampa parafusada, 33 x 300 x 120 mm</t>
  </si>
  <si>
    <t>40.07.010</t>
  </si>
  <si>
    <t>Caixa em PVC de 4 x 2</t>
  </si>
  <si>
    <t>40.07.020</t>
  </si>
  <si>
    <t>Caixa em PVC de 4 x 4</t>
  </si>
  <si>
    <t>40.04.460</t>
  </si>
  <si>
    <t>Tomada 2P+T de 20 A - 250 V, completa</t>
  </si>
  <si>
    <t>40.05.020</t>
  </si>
  <si>
    <t>Interruptor com 1 tecla simples e placa</t>
  </si>
  <si>
    <t>40.05.060</t>
  </si>
  <si>
    <t>Interruptor com 3 tecls simples e placa</t>
  </si>
  <si>
    <t>41.20.080</t>
  </si>
  <si>
    <t>Plafon plastico e/ou PVC  para acabamento de ponto de luz, com soquete E27</t>
  </si>
  <si>
    <t>41.02.580</t>
  </si>
  <si>
    <t>Lampada LED com base E-27, 1400 a 1510 lumens</t>
  </si>
  <si>
    <t>41.31.070</t>
  </si>
  <si>
    <t>Luminaria led quadrada de sobrepor, fluxo luminoso de 1363 a 1860 lumens</t>
  </si>
  <si>
    <t>41.13.200</t>
  </si>
  <si>
    <t>Luminária Blindada Oval de sobrepor ou Arandela, para lampada fluorescente compacta</t>
  </si>
  <si>
    <t>40.05.350</t>
  </si>
  <si>
    <t>Sensor de presença infravermelho passivo e micro ondas alcançe de 12 mts sem fios</t>
  </si>
  <si>
    <t>42.05.200</t>
  </si>
  <si>
    <t>Haste de aterramento de 5/8" x 2,40 mts</t>
  </si>
  <si>
    <t>42.05.160</t>
  </si>
  <si>
    <t>Conector OlhalCabo/Haste de 5/8"</t>
  </si>
  <si>
    <t>39.04.040</t>
  </si>
  <si>
    <t>Cabo de cobre nú, tempera mole, classe 2, de 10 mm²</t>
  </si>
  <si>
    <t>38.19.020</t>
  </si>
  <si>
    <t>Eletroduto de PVC corrugado flexível leve, diâmetro externo de 20 mm</t>
  </si>
  <si>
    <t>38.19.040</t>
  </si>
  <si>
    <t>Eletroduto de PVC corrugado flexível leve, diâmetro externo de 32 mm</t>
  </si>
  <si>
    <t>39.02.016</t>
  </si>
  <si>
    <t>Cabo de cobre de 2,5 mm², isolamento 750 V - isolação em PVC 70°C</t>
  </si>
  <si>
    <t>39.02.020</t>
  </si>
  <si>
    <t>Cabo de cobre de 4,0 mm², isolamento 750 V - isolação em PVC 70°C</t>
  </si>
  <si>
    <t>39.02.030</t>
  </si>
  <si>
    <t>Cabo de cobre de 6,0 mm², isolamento 750 V - isolação em PVC 70°C</t>
  </si>
  <si>
    <t>39.21.060</t>
  </si>
  <si>
    <t>Cabo de cobre de 16,0 mm², isolamento 0,6/1kV - isolação em HEPR 90°</t>
  </si>
  <si>
    <t>Piso Superior</t>
  </si>
  <si>
    <t xml:space="preserve">Restauração do Painel </t>
  </si>
  <si>
    <t>Vergas, contra vergas</t>
  </si>
  <si>
    <t>Emboco desempenado com espuma de poliester - Massa única</t>
  </si>
  <si>
    <t>Porta lisa com batente de madeira - 80 x 2,10 mts - Entrada wc's, Sala, Escada</t>
  </si>
  <si>
    <t>Ferragem completa com maçaneta tipo alavanca para porta interna com 1 folha - idem</t>
  </si>
  <si>
    <t>Caixilho em ferro tipo veneziana, sob medida - 0,80 x 2,10 mts Acesso Câmara Municipal</t>
  </si>
  <si>
    <t xml:space="preserve">Fechamento em placa de gesso acartonado, resistencia ao fogo 30 minutos, espessura 73/48 mm, a ser aplicado no fechamento do painel </t>
  </si>
  <si>
    <t>Vidro temperado de 10 mm Leitoso - wc 0,70 x 2,10 - 4 Portas</t>
  </si>
  <si>
    <t>Caixilho em aluminio de correr sob medida - 2.00 x 1,50 mts</t>
  </si>
  <si>
    <t>Vidro temperado incolor de 8 mm</t>
  </si>
  <si>
    <t>Argamassa de proteção e/ou regularização Contrapiso)</t>
  </si>
  <si>
    <t>14.30.440</t>
  </si>
  <si>
    <t>Divisória em placa dupla de gesso acartonado, resistencia ao fogo 60 minutos, espessura 120/70 mm</t>
  </si>
  <si>
    <t>Porta lisa com batente de madeira - 80 x 2,10 mts - Porta das divisórias</t>
  </si>
  <si>
    <t>Ferragem completa com maçaneta tipo alavanca para porta interna com 1 folha - Porta das divisórias</t>
  </si>
  <si>
    <t>44.03.050</t>
  </si>
  <si>
    <t>Dispenser para papel higienico em ABS para rolão de 300/600 mts, com visor</t>
  </si>
  <si>
    <t>Telhado</t>
  </si>
  <si>
    <t>04.03.040</t>
  </si>
  <si>
    <t>Retirada de telhamento perfil e material qualquer, exeto barro</t>
  </si>
  <si>
    <t>04.03.080</t>
  </si>
  <si>
    <t>Retirada de cumieira, espigão ou rufo perfil qualquer</t>
  </si>
  <si>
    <t>04.02.070</t>
  </si>
  <si>
    <t>Retirada de estrutura em madeira tesoura - Telhas perfil qualquer</t>
  </si>
  <si>
    <t>04.30.020</t>
  </si>
  <si>
    <t>Remoção de calha ou Rufo</t>
  </si>
  <si>
    <t>15.01.140</t>
  </si>
  <si>
    <t>Estrutura de madeira tesourada para telha perfil ondulado/trapezoidal vão de 13,01 a 18,0 mts</t>
  </si>
  <si>
    <t>16.13.140</t>
  </si>
  <si>
    <t>Telhamento em chapa de aço galvanizado autoportante, perfil trapezoidal esp. 0,80 mm, alt. 120 mm</t>
  </si>
  <si>
    <t>16.33.062</t>
  </si>
  <si>
    <t>Calha, Rufos e afins em chapa galvanizada 24 - Corte 1,00 mts</t>
  </si>
  <si>
    <t>m</t>
  </si>
  <si>
    <t>46.02.070</t>
  </si>
  <si>
    <t>Tubo de PVC rígido branco PxB com virola e anel de borracha, linha esgoto série normal, DN= 100 mm, inclusive conexões</t>
  </si>
  <si>
    <t>04.30.040</t>
  </si>
  <si>
    <t>Remoção de condutor aparente</t>
  </si>
  <si>
    <t>Impermeabilização e Pintura</t>
  </si>
  <si>
    <t>32.16.060</t>
  </si>
  <si>
    <t>Impermeabilização em membrana a base de polímeros na cor branca com reforço de tela de poliester</t>
  </si>
  <si>
    <t>33.02.080</t>
  </si>
  <si>
    <t xml:space="preserve">Massa corrida à base de resina acrílica </t>
  </si>
  <si>
    <t>m2</t>
  </si>
  <si>
    <t>33.02.060</t>
  </si>
  <si>
    <t>Massa corrida a base de PVA</t>
  </si>
  <si>
    <t>33.10.030</t>
  </si>
  <si>
    <t>Tinta Acrilica antimofo em massa, inclusive preparo - Externo</t>
  </si>
  <si>
    <t>Tinta Acrilica antimofo em massa, inclusive preparo - Interno</t>
  </si>
  <si>
    <t>33.12.011</t>
  </si>
  <si>
    <t>Esmalte a base de água superficie de madeira, inclusive preparo</t>
  </si>
  <si>
    <t>33.11.050</t>
  </si>
  <si>
    <t>Esmalte a base de água em superfície metálica inclusive preparo</t>
  </si>
  <si>
    <t>Passarela de acesso</t>
  </si>
  <si>
    <t>06.01.020</t>
  </si>
  <si>
    <t xml:space="preserve">Escavação manual em solo de 1ª e 2ª categoria em campo aberto </t>
  </si>
  <si>
    <t xml:space="preserve">Lastro de pedra britada </t>
  </si>
  <si>
    <t>10.01.040</t>
  </si>
  <si>
    <t xml:space="preserve">Armadura em barra de aço CA‐50 (A ou B) fyk = 500 MPa </t>
  </si>
  <si>
    <t>10.01.060</t>
  </si>
  <si>
    <t>Armadura em barra de aço CA‐60 (A ou B) fyk = 600 Mpa</t>
  </si>
  <si>
    <t>11.01.290</t>
  </si>
  <si>
    <t>Concreto usinado, fck = 25 MPa ‐ para bombeamento</t>
  </si>
  <si>
    <t>11.01.320</t>
  </si>
  <si>
    <t>Concreto usinado, fck = 30 MPa ‐ para bombeamento</t>
  </si>
  <si>
    <t>09.01.030</t>
  </si>
  <si>
    <t xml:space="preserve">Forma em madeira comum para estrutura </t>
  </si>
  <si>
    <t>09.01.150</t>
  </si>
  <si>
    <t>Desmontagem de forma em madeira para estrutura de laje, com tábuas</t>
  </si>
  <si>
    <t>09.01.160</t>
  </si>
  <si>
    <t>Desmontagem de forma em madeira para estrutura de vigas, com tábuas</t>
  </si>
  <si>
    <t>13.01.150</t>
  </si>
  <si>
    <t>Laje pré‐fabricada mista vigota treliçada/lajota cerâmica ‐ LT 16 (12+4) e capa com concreto de 25 Mpa</t>
  </si>
  <si>
    <t>13.01.130</t>
  </si>
  <si>
    <t>Laje pré‐fabricada mista vigota treliçada/lajota cerâmica ‐ LT 12 (8+4) e 
capa com concreto de 25 Mpa</t>
  </si>
  <si>
    <t xml:space="preserve"> Alvenaria de bloco cerâmico de vedação de 14 cm</t>
  </si>
  <si>
    <t>17.02.020</t>
  </si>
  <si>
    <t>Chapisco</t>
  </si>
  <si>
    <t xml:space="preserve">17.02.220 </t>
  </si>
  <si>
    <t>Reboco</t>
  </si>
  <si>
    <t>Prevenção e combate a incendio</t>
  </si>
  <si>
    <t>50.10.120</t>
  </si>
  <si>
    <t>Extintor manual de pó químico seco ABC ‐ capacidade de 6 kg</t>
  </si>
  <si>
    <t>uni</t>
  </si>
  <si>
    <t>50.10.030</t>
  </si>
  <si>
    <t>Extintor sobre rodas de gás carbônico ‐ capacidade de 10 kg</t>
  </si>
  <si>
    <t>50.10.100</t>
  </si>
  <si>
    <t>Extintor manual de água pressurizada ‐ capacidade de 10 litros</t>
  </si>
  <si>
    <t>50.10.084</t>
  </si>
  <si>
    <t xml:space="preserve">Extintor manual de pó químico seco 20 BC ‐ capacidade de 12 kg </t>
  </si>
  <si>
    <t>50.05.080</t>
  </si>
  <si>
    <t>Luminária de emergência LED de sobrepor, para teto ou parede, autonomia mínima 2 horas</t>
  </si>
  <si>
    <t>50.05.491</t>
  </si>
  <si>
    <t>Sinalizador visual de advertência</t>
  </si>
  <si>
    <t>Acessibilidade</t>
  </si>
  <si>
    <t>30.04.020</t>
  </si>
  <si>
    <t xml:space="preserve">Revestimento sintético de borracha ou PVC colorido, para sinalização tátil de alerta / direcional ‐ colado </t>
  </si>
  <si>
    <t>Limpeza Completa da Obra</t>
  </si>
  <si>
    <t>55.01.020</t>
  </si>
  <si>
    <t>Limpeza da Obra</t>
  </si>
  <si>
    <t>TOTAL SEM BDI</t>
  </si>
  <si>
    <t>BDI = 23,54%</t>
  </si>
  <si>
    <t>TOTAL COM BDI</t>
  </si>
  <si>
    <t>CRONOGRAMA FISICO - FINANCEIRO</t>
  </si>
  <si>
    <t>ITEM</t>
  </si>
  <si>
    <t>DESCRIÇÃO</t>
  </si>
  <si>
    <t>VALOR</t>
  </si>
  <si>
    <t>PARCELAS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</si>
  <si>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</si>
  <si>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</si>
  <si>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</si>
  <si>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</si>
  <si>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</si>
  <si>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</si>
  <si>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</si>
  <si>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</si>
  <si>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% PERÍODO</t>
  </si>
  <si>
    <t>% TOTAL</t>
  </si>
  <si>
    <t>BDI 23,54%</t>
  </si>
  <si>
    <t>PARCELA</t>
  </si>
  <si>
    <t>PARCELA BDI</t>
  </si>
  <si>
    <t>ACUMULADO</t>
  </si>
  <si>
    <t>Obra: Reforma do Anexo da Câmara Municipal de Mococa - Reformas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</si>
</sst>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i/>
      <sz val="7"/>
      <color theme="1"/>
      <name val="Aptos Narrow"/>
      <family val="2"/>
      <scheme val="minor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44" fontId="2" fillId="0" borderId="0" xfId="2" applyFont="1" applyAlignment="1">
      <alignment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4" fontId="5" fillId="3" borderId="10" xfId="2" applyFont="1" applyFill="1" applyBorder="1" applyAlignment="1">
      <alignment horizontal="center" vertical="center" wrapText="1"/>
    </xf>
    <xf numFmtId="44" fontId="5" fillId="3" borderId="11" xfId="2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2" xfId="0" applyFont="1" applyFill="1" applyBorder="1" applyAlignment="1">
      <alignment horizontal="right" wrapText="1"/>
    </xf>
    <xf numFmtId="0" fontId="6" fillId="5" borderId="13" xfId="0" applyFont="1" applyFill="1" applyBorder="1" applyAlignment="1">
      <alignment horizontal="center" wrapText="1"/>
    </xf>
    <xf numFmtId="2" fontId="6" fillId="5" borderId="13" xfId="0" applyNumberFormat="1" applyFont="1" applyFill="1" applyBorder="1" applyAlignment="1">
      <alignment horizontal="center" wrapText="1"/>
    </xf>
    <xf numFmtId="44" fontId="6" fillId="5" borderId="17" xfId="2" applyFont="1" applyFill="1" applyBorder="1" applyAlignment="1">
      <alignment wrapText="1"/>
    </xf>
    <xf numFmtId="44" fontId="6" fillId="5" borderId="13" xfId="2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2" fontId="2" fillId="4" borderId="15" xfId="0" applyNumberFormat="1" applyFont="1" applyFill="1" applyBorder="1" applyAlignment="1">
      <alignment horizontal="center" wrapText="1"/>
    </xf>
    <xf numFmtId="44" fontId="2" fillId="4" borderId="13" xfId="2" applyFont="1" applyFill="1" applyBorder="1" applyAlignment="1">
      <alignment wrapText="1"/>
    </xf>
    <xf numFmtId="44" fontId="2" fillId="4" borderId="13" xfId="2" applyFont="1" applyFill="1" applyBorder="1" applyAlignment="1">
      <alignment horizontal="center" wrapText="1"/>
    </xf>
    <xf numFmtId="1" fontId="2" fillId="4" borderId="15" xfId="0" applyNumberFormat="1" applyFont="1" applyFill="1" applyBorder="1" applyAlignment="1">
      <alignment horizontal="center" wrapText="1"/>
    </xf>
    <xf numFmtId="1" fontId="2" fillId="4" borderId="13" xfId="0" applyNumberFormat="1" applyFont="1" applyFill="1" applyBorder="1" applyAlignment="1">
      <alignment horizontal="center" wrapText="1"/>
    </xf>
    <xf numFmtId="44" fontId="2" fillId="4" borderId="21" xfId="2" applyFont="1" applyFill="1" applyBorder="1" applyAlignment="1">
      <alignment wrapText="1"/>
    </xf>
    <xf numFmtId="44" fontId="2" fillId="4" borderId="21" xfId="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2" fontId="2" fillId="4" borderId="13" xfId="0" applyNumberFormat="1" applyFont="1" applyFill="1" applyBorder="1" applyAlignment="1">
      <alignment horizontal="center" wrapText="1"/>
    </xf>
    <xf numFmtId="44" fontId="2" fillId="4" borderId="15" xfId="2" applyFont="1" applyFill="1" applyBorder="1" applyAlignment="1">
      <alignment wrapText="1"/>
    </xf>
    <xf numFmtId="44" fontId="2" fillId="4" borderId="21" xfId="2" applyFont="1" applyFill="1" applyBorder="1" applyAlignment="1">
      <alignment horizontal="center" wrapText="1"/>
    </xf>
    <xf numFmtId="2" fontId="2" fillId="4" borderId="21" xfId="1" applyNumberFormat="1" applyFont="1" applyFill="1" applyBorder="1" applyAlignment="1">
      <alignment horizontal="center" vertical="center" wrapText="1"/>
    </xf>
    <xf numFmtId="44" fontId="2" fillId="4" borderId="14" xfId="2" applyFont="1" applyFill="1" applyBorder="1" applyAlignment="1">
      <alignment horizontal="center" wrapText="1"/>
    </xf>
    <xf numFmtId="2" fontId="2" fillId="4" borderId="22" xfId="1" applyNumberFormat="1" applyFont="1" applyFill="1" applyBorder="1" applyAlignment="1">
      <alignment horizontal="center" vertical="center" wrapText="1"/>
    </xf>
    <xf numFmtId="1" fontId="2" fillId="4" borderId="15" xfId="1" applyNumberFormat="1" applyFont="1" applyFill="1" applyBorder="1" applyAlignment="1">
      <alignment horizontal="center" vertical="center" wrapText="1"/>
    </xf>
    <xf numFmtId="2" fontId="2" fillId="4" borderId="15" xfId="1" applyNumberFormat="1" applyFont="1" applyFill="1" applyBorder="1" applyAlignment="1">
      <alignment horizontal="center" vertical="center" wrapText="1"/>
    </xf>
    <xf numFmtId="2" fontId="2" fillId="4" borderId="13" xfId="1" applyNumberFormat="1" applyFont="1" applyFill="1" applyBorder="1" applyAlignment="1">
      <alignment horizontal="center" vertical="center" wrapText="1"/>
    </xf>
    <xf numFmtId="44" fontId="2" fillId="4" borderId="13" xfId="2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44" fontId="2" fillId="4" borderId="15" xfId="2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center" vertical="center" wrapText="1"/>
    </xf>
    <xf numFmtId="1" fontId="2" fillId="4" borderId="21" xfId="0" applyNumberFormat="1" applyFont="1" applyFill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4" fontId="2" fillId="6" borderId="15" xfId="2" applyFont="1" applyFill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0" borderId="21" xfId="2" applyNumberFormat="1" applyFont="1" applyBorder="1" applyAlignment="1">
      <alignment horizontal="center" vertical="center" wrapText="1"/>
    </xf>
    <xf numFmtId="0" fontId="2" fillId="0" borderId="13" xfId="2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wrapText="1"/>
    </xf>
    <xf numFmtId="2" fontId="6" fillId="5" borderId="31" xfId="0" applyNumberFormat="1" applyFont="1" applyFill="1" applyBorder="1" applyAlignment="1">
      <alignment horizontal="center" wrapText="1"/>
    </xf>
    <xf numFmtId="44" fontId="6" fillId="5" borderId="31" xfId="2" applyFont="1" applyFill="1" applyBorder="1" applyAlignment="1">
      <alignment wrapText="1"/>
    </xf>
    <xf numFmtId="44" fontId="6" fillId="5" borderId="31" xfId="2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44" fontId="6" fillId="5" borderId="15" xfId="2" applyFont="1" applyFill="1" applyBorder="1" applyAlignment="1">
      <alignment horizontal="center" vertical="center" wrapText="1"/>
    </xf>
    <xf numFmtId="44" fontId="6" fillId="5" borderId="13" xfId="2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 wrapText="1"/>
    </xf>
    <xf numFmtId="44" fontId="6" fillId="5" borderId="21" xfId="2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2" fontId="2" fillId="4" borderId="34" xfId="0" applyNumberFormat="1" applyFont="1" applyFill="1" applyBorder="1" applyAlignment="1">
      <alignment horizontal="center" vertical="center" wrapText="1"/>
    </xf>
    <xf numFmtId="44" fontId="2" fillId="4" borderId="34" xfId="2" applyFont="1" applyFill="1" applyBorder="1" applyAlignment="1">
      <alignment horizontal="center" vertical="center" wrapText="1"/>
    </xf>
    <xf numFmtId="44" fontId="2" fillId="4" borderId="16" xfId="2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vertical="center" wrapText="1"/>
    </xf>
    <xf numFmtId="44" fontId="6" fillId="5" borderId="24" xfId="2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center" wrapText="1"/>
    </xf>
    <xf numFmtId="2" fontId="6" fillId="5" borderId="13" xfId="1" applyNumberFormat="1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wrapText="1"/>
    </xf>
    <xf numFmtId="0" fontId="6" fillId="5" borderId="35" xfId="0" applyFont="1" applyFill="1" applyBorder="1" applyAlignment="1">
      <alignment horizontal="center" vertical="center" wrapText="1"/>
    </xf>
    <xf numFmtId="2" fontId="6" fillId="5" borderId="29" xfId="0" applyNumberFormat="1" applyFont="1" applyFill="1" applyBorder="1" applyAlignment="1">
      <alignment horizontal="center" vertical="center" wrapText="1"/>
    </xf>
    <xf numFmtId="44" fontId="6" fillId="5" borderId="28" xfId="2" applyFont="1" applyFill="1" applyBorder="1" applyAlignment="1">
      <alignment horizontal="center" vertical="center" wrapText="1"/>
    </xf>
    <xf numFmtId="44" fontId="6" fillId="5" borderId="35" xfId="2" applyFont="1" applyFill="1" applyBorder="1" applyAlignment="1">
      <alignment horizontal="center" vertical="center" wrapText="1"/>
    </xf>
    <xf numFmtId="0" fontId="8" fillId="0" borderId="0" xfId="0" applyFont="1"/>
    <xf numFmtId="0" fontId="9" fillId="5" borderId="34" xfId="0" applyFont="1" applyFill="1" applyBorder="1"/>
    <xf numFmtId="0" fontId="8" fillId="7" borderId="34" xfId="0" applyFont="1" applyFill="1" applyBorder="1"/>
    <xf numFmtId="44" fontId="8" fillId="0" borderId="34" xfId="0" applyNumberFormat="1" applyFont="1" applyBorder="1"/>
    <xf numFmtId="0" fontId="8" fillId="0" borderId="34" xfId="0" applyFont="1" applyBorder="1"/>
    <xf numFmtId="9" fontId="8" fillId="0" borderId="34" xfId="0" applyNumberFormat="1" applyFont="1" applyBorder="1"/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wrapText="1"/>
    </xf>
    <xf numFmtId="0" fontId="6" fillId="5" borderId="29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left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4" borderId="24" xfId="1" applyNumberFormat="1" applyFont="1" applyFill="1" applyBorder="1" applyAlignment="1">
      <alignment horizontal="center" vertical="center" wrapText="1"/>
    </xf>
    <xf numFmtId="2" fontId="2" fillId="4" borderId="13" xfId="1" applyNumberFormat="1" applyFont="1" applyFill="1" applyBorder="1" applyAlignment="1">
      <alignment horizontal="center" vertical="center" wrapText="1"/>
    </xf>
    <xf numFmtId="44" fontId="2" fillId="4" borderId="24" xfId="2" applyFont="1" applyFill="1" applyBorder="1" applyAlignment="1">
      <alignment horizontal="center" vertical="center" wrapText="1"/>
    </xf>
    <xf numFmtId="44" fontId="2" fillId="4" borderId="13" xfId="2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right" wrapText="1"/>
    </xf>
    <xf numFmtId="0" fontId="2" fillId="4" borderId="27" xfId="0" applyFont="1" applyFill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left" wrapText="1"/>
    </xf>
    <xf numFmtId="0" fontId="6" fillId="5" borderId="15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3" borderId="34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an\Desktop\Camara%20mococa\Para%20entrega\100824%20Planilha%20Reforma%20da%20Antiga%20Biblioteca%20Municipal.xlsx" TargetMode="External"/><Relationship Id="rId1" Type="http://schemas.openxmlformats.org/officeDocument/2006/relationships/externalLinkPath" Target="/Users/Luan/Desktop/Camara%20mococa/Para%20entrega/100824%20Planilha%20Reforma%20da%20Antiga%20Bibliotec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  <sheetName val="Plan2"/>
      <sheetName val="Plan3"/>
    </sheetNames>
    <sheetDataSet>
      <sheetData sheetId="0" refreshError="1">
        <row r="6">
          <cell r="C6">
            <v>1</v>
          </cell>
          <cell r="D6" t="str">
            <v>Piso Inferior</v>
          </cell>
        </row>
        <row r="118">
          <cell r="C118">
            <v>2</v>
          </cell>
          <cell r="D118" t="str">
            <v>Piso Superior</v>
          </cell>
        </row>
        <row r="201">
          <cell r="C201">
            <v>3</v>
          </cell>
          <cell r="D201" t="str">
            <v>Telhado</v>
          </cell>
        </row>
        <row r="212">
          <cell r="C212">
            <v>4</v>
          </cell>
          <cell r="D212" t="str">
            <v>Impermeabilização e Pintura</v>
          </cell>
        </row>
        <row r="221">
          <cell r="C221">
            <v>5</v>
          </cell>
          <cell r="D221" t="str">
            <v>Passarela de acesso</v>
          </cell>
        </row>
        <row r="248">
          <cell r="C248">
            <v>6</v>
          </cell>
          <cell r="D248" t="str">
            <v>Prevenção e combate a incendio</v>
          </cell>
        </row>
        <row r="256">
          <cell r="C256">
            <v>7</v>
          </cell>
          <cell r="D256" t="str">
            <v>Acessibilidade</v>
          </cell>
        </row>
        <row r="259">
          <cell r="C259">
            <v>8</v>
          </cell>
          <cell r="D259" t="str">
            <v>Limpeza Completa da Obra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92BE-C205-4ED2-9218-308791DE6B35}">
  <dimension ref="A1:M268"/>
  <sheetViews>
    <sheetView tabSelected="1" workbookViewId="0">
      <selection activeCell="T11" sqref="T11"/>
    </sheetView>
  </sheetViews>
  <sheetFormatPr defaultRowHeight="14.4" x14ac:dyDescent="0.3"/>
  <cols>
    <col min="1" max="1" width="1.6640625" customWidth="1"/>
    <col min="2" max="2" width="4.6640625" style="1" customWidth="1"/>
    <col min="3" max="3" width="10.109375" style="2" bestFit="1" customWidth="1"/>
    <col min="4" max="8" width="9.109375" style="2"/>
    <col min="9" max="9" width="33.5546875" style="2" customWidth="1"/>
    <col min="10" max="10" width="5" style="2" customWidth="1"/>
    <col min="11" max="11" width="7.44140625" style="3" bestFit="1" customWidth="1"/>
    <col min="12" max="12" width="12.44140625" style="4" bestFit="1" customWidth="1"/>
    <col min="13" max="13" width="15.33203125" style="4" bestFit="1" customWidth="1"/>
  </cols>
  <sheetData>
    <row r="1" spans="1:13" ht="15" thickBot="1" x14ac:dyDescent="0.35"/>
    <row r="2" spans="1:13" x14ac:dyDescent="0.3">
      <c r="B2" s="157" t="s">
        <v>349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x14ac:dyDescent="0.3">
      <c r="B3" s="160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2"/>
    </row>
    <row r="4" spans="1:13" ht="15" thickBot="1" x14ac:dyDescent="0.3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</row>
    <row r="5" spans="1:13" ht="15" thickBot="1" x14ac:dyDescent="0.35">
      <c r="B5" s="5" t="s">
        <v>1</v>
      </c>
      <c r="C5" s="6" t="s">
        <v>2</v>
      </c>
      <c r="D5" s="166" t="s">
        <v>3</v>
      </c>
      <c r="E5" s="166"/>
      <c r="F5" s="166"/>
      <c r="G5" s="166"/>
      <c r="H5" s="166"/>
      <c r="I5" s="166"/>
      <c r="J5" s="7" t="s">
        <v>4</v>
      </c>
      <c r="K5" s="8" t="s">
        <v>5</v>
      </c>
      <c r="L5" s="9" t="s">
        <v>6</v>
      </c>
      <c r="M5" s="10" t="s">
        <v>7</v>
      </c>
    </row>
    <row r="6" spans="1:13" x14ac:dyDescent="0.3">
      <c r="A6" s="11"/>
      <c r="B6" s="12"/>
      <c r="C6" s="13">
        <v>1</v>
      </c>
      <c r="D6" s="167" t="s">
        <v>8</v>
      </c>
      <c r="E6" s="168"/>
      <c r="F6" s="168"/>
      <c r="G6" s="168"/>
      <c r="H6" s="168"/>
      <c r="I6" s="169"/>
      <c r="J6" s="13"/>
      <c r="K6" s="14"/>
      <c r="L6" s="15"/>
      <c r="M6" s="16">
        <f>SUM(M7:M117)</f>
        <v>0</v>
      </c>
    </row>
    <row r="7" spans="1:13" x14ac:dyDescent="0.3">
      <c r="A7" s="11"/>
      <c r="B7" s="12"/>
      <c r="C7" s="17" t="s">
        <v>9</v>
      </c>
      <c r="D7" s="131" t="s">
        <v>10</v>
      </c>
      <c r="E7" s="132"/>
      <c r="F7" s="132"/>
      <c r="G7" s="132"/>
      <c r="H7" s="132"/>
      <c r="I7" s="133"/>
      <c r="J7" s="17" t="s">
        <v>11</v>
      </c>
      <c r="K7" s="18">
        <v>90</v>
      </c>
      <c r="L7" s="19"/>
      <c r="M7" s="20"/>
    </row>
    <row r="8" spans="1:13" x14ac:dyDescent="0.3">
      <c r="A8" s="11"/>
      <c r="B8" s="12"/>
      <c r="C8" s="17" t="s">
        <v>12</v>
      </c>
      <c r="D8" s="131" t="s">
        <v>13</v>
      </c>
      <c r="E8" s="132"/>
      <c r="F8" s="132"/>
      <c r="G8" s="132"/>
      <c r="H8" s="132"/>
      <c r="I8" s="133"/>
      <c r="J8" s="17" t="s">
        <v>14</v>
      </c>
      <c r="K8" s="21">
        <v>9</v>
      </c>
      <c r="L8" s="19"/>
      <c r="M8" s="20"/>
    </row>
    <row r="9" spans="1:13" x14ac:dyDescent="0.3">
      <c r="A9" s="11"/>
      <c r="B9" s="12"/>
      <c r="C9" s="17" t="s">
        <v>15</v>
      </c>
      <c r="D9" s="131" t="s">
        <v>16</v>
      </c>
      <c r="E9" s="132"/>
      <c r="F9" s="132"/>
      <c r="G9" s="132"/>
      <c r="H9" s="132"/>
      <c r="I9" s="133"/>
      <c r="J9" s="17" t="s">
        <v>17</v>
      </c>
      <c r="K9" s="21">
        <v>8</v>
      </c>
      <c r="L9" s="19"/>
      <c r="M9" s="20"/>
    </row>
    <row r="10" spans="1:13" x14ac:dyDescent="0.3">
      <c r="A10" s="11"/>
      <c r="B10" s="12"/>
      <c r="C10" s="17" t="s">
        <v>18</v>
      </c>
      <c r="D10" s="131" t="s">
        <v>19</v>
      </c>
      <c r="E10" s="132"/>
      <c r="F10" s="132"/>
      <c r="G10" s="132"/>
      <c r="H10" s="132"/>
      <c r="I10" s="133"/>
      <c r="J10" s="17" t="s">
        <v>14</v>
      </c>
      <c r="K10" s="21">
        <v>8</v>
      </c>
      <c r="L10" s="19"/>
      <c r="M10" s="20"/>
    </row>
    <row r="11" spans="1:13" x14ac:dyDescent="0.3">
      <c r="A11" s="11"/>
      <c r="B11" s="12"/>
      <c r="C11" s="17" t="s">
        <v>20</v>
      </c>
      <c r="D11" s="131" t="s">
        <v>21</v>
      </c>
      <c r="E11" s="132"/>
      <c r="F11" s="132"/>
      <c r="G11" s="132"/>
      <c r="H11" s="132"/>
      <c r="I11" s="133"/>
      <c r="J11" s="17" t="s">
        <v>14</v>
      </c>
      <c r="K11" s="21">
        <v>5</v>
      </c>
      <c r="L11" s="19"/>
      <c r="M11" s="20"/>
    </row>
    <row r="12" spans="1:13" x14ac:dyDescent="0.3">
      <c r="A12" s="11"/>
      <c r="B12" s="12"/>
      <c r="C12" s="17" t="s">
        <v>22</v>
      </c>
      <c r="D12" s="131" t="s">
        <v>23</v>
      </c>
      <c r="E12" s="132"/>
      <c r="F12" s="132"/>
      <c r="G12" s="132"/>
      <c r="H12" s="132"/>
      <c r="I12" s="133"/>
      <c r="J12" s="17" t="s">
        <v>14</v>
      </c>
      <c r="K12" s="21">
        <v>8</v>
      </c>
      <c r="L12" s="19"/>
      <c r="M12" s="20"/>
    </row>
    <row r="13" spans="1:13" x14ac:dyDescent="0.3">
      <c r="A13" s="11"/>
      <c r="B13" s="12"/>
      <c r="C13" s="17" t="s">
        <v>24</v>
      </c>
      <c r="D13" s="131" t="s">
        <v>25</v>
      </c>
      <c r="E13" s="132"/>
      <c r="F13" s="132"/>
      <c r="G13" s="132"/>
      <c r="H13" s="132"/>
      <c r="I13" s="133"/>
      <c r="J13" s="17" t="s">
        <v>14</v>
      </c>
      <c r="K13" s="21">
        <v>40</v>
      </c>
      <c r="L13" s="19"/>
      <c r="M13" s="20"/>
    </row>
    <row r="14" spans="1:13" x14ac:dyDescent="0.3">
      <c r="A14" s="11"/>
      <c r="B14" s="12"/>
      <c r="C14" s="17" t="s">
        <v>26</v>
      </c>
      <c r="D14" s="131" t="s">
        <v>27</v>
      </c>
      <c r="E14" s="132"/>
      <c r="F14" s="132"/>
      <c r="G14" s="132"/>
      <c r="H14" s="132"/>
      <c r="I14" s="133"/>
      <c r="J14" s="17" t="s">
        <v>14</v>
      </c>
      <c r="K14" s="21">
        <v>70</v>
      </c>
      <c r="L14" s="19"/>
      <c r="M14" s="20"/>
    </row>
    <row r="15" spans="1:13" x14ac:dyDescent="0.3">
      <c r="A15" s="11"/>
      <c r="B15" s="12"/>
      <c r="C15" s="17" t="s">
        <v>28</v>
      </c>
      <c r="D15" s="131" t="s">
        <v>29</v>
      </c>
      <c r="E15" s="132"/>
      <c r="F15" s="132"/>
      <c r="G15" s="132"/>
      <c r="H15" s="132"/>
      <c r="I15" s="133"/>
      <c r="J15" s="17" t="s">
        <v>14</v>
      </c>
      <c r="K15" s="21">
        <v>1</v>
      </c>
      <c r="L15" s="19"/>
      <c r="M15" s="20"/>
    </row>
    <row r="16" spans="1:13" x14ac:dyDescent="0.3">
      <c r="A16" s="11"/>
      <c r="B16" s="12"/>
      <c r="C16" s="17" t="s">
        <v>30</v>
      </c>
      <c r="D16" s="131" t="s">
        <v>31</v>
      </c>
      <c r="E16" s="132"/>
      <c r="F16" s="132"/>
      <c r="G16" s="132"/>
      <c r="H16" s="132"/>
      <c r="I16" s="133"/>
      <c r="J16" s="17" t="s">
        <v>11</v>
      </c>
      <c r="K16" s="18">
        <v>5</v>
      </c>
      <c r="L16" s="19"/>
      <c r="M16" s="20"/>
    </row>
    <row r="17" spans="1:13" x14ac:dyDescent="0.3">
      <c r="A17" s="11"/>
      <c r="B17" s="12"/>
      <c r="C17" s="17" t="s">
        <v>32</v>
      </c>
      <c r="D17" s="131" t="s">
        <v>33</v>
      </c>
      <c r="E17" s="132"/>
      <c r="F17" s="132"/>
      <c r="G17" s="132"/>
      <c r="H17" s="132"/>
      <c r="I17" s="133"/>
      <c r="J17" s="17" t="s">
        <v>11</v>
      </c>
      <c r="K17" s="18">
        <v>15</v>
      </c>
      <c r="L17" s="19"/>
      <c r="M17" s="20"/>
    </row>
    <row r="18" spans="1:13" x14ac:dyDescent="0.3">
      <c r="A18" s="11"/>
      <c r="B18" s="12"/>
      <c r="C18" s="17" t="s">
        <v>34</v>
      </c>
      <c r="D18" s="131" t="s">
        <v>35</v>
      </c>
      <c r="E18" s="132"/>
      <c r="F18" s="132"/>
      <c r="G18" s="132"/>
      <c r="H18" s="132"/>
      <c r="I18" s="133"/>
      <c r="J18" s="17" t="s">
        <v>14</v>
      </c>
      <c r="K18" s="18">
        <v>1</v>
      </c>
      <c r="L18" s="19"/>
      <c r="M18" s="20"/>
    </row>
    <row r="19" spans="1:13" x14ac:dyDescent="0.3">
      <c r="A19" s="11"/>
      <c r="B19" s="12"/>
      <c r="C19" s="17" t="s">
        <v>34</v>
      </c>
      <c r="D19" s="131" t="s">
        <v>36</v>
      </c>
      <c r="E19" s="132"/>
      <c r="F19" s="132"/>
      <c r="G19" s="132"/>
      <c r="H19" s="132"/>
      <c r="I19" s="133"/>
      <c r="J19" s="17" t="s">
        <v>14</v>
      </c>
      <c r="K19" s="22">
        <v>1</v>
      </c>
      <c r="L19" s="23"/>
      <c r="M19" s="20"/>
    </row>
    <row r="20" spans="1:13" x14ac:dyDescent="0.3">
      <c r="A20" s="11"/>
      <c r="B20" s="12"/>
      <c r="C20" s="17" t="s">
        <v>37</v>
      </c>
      <c r="D20" s="131" t="s">
        <v>38</v>
      </c>
      <c r="E20" s="132"/>
      <c r="F20" s="132"/>
      <c r="G20" s="132"/>
      <c r="H20" s="132"/>
      <c r="I20" s="133"/>
      <c r="J20" s="17" t="s">
        <v>39</v>
      </c>
      <c r="K20" s="18">
        <v>100</v>
      </c>
      <c r="L20" s="24"/>
      <c r="M20" s="20"/>
    </row>
    <row r="21" spans="1:13" x14ac:dyDescent="0.3">
      <c r="A21" s="11"/>
      <c r="B21" s="12"/>
      <c r="C21" s="17" t="s">
        <v>40</v>
      </c>
      <c r="D21" s="131" t="s">
        <v>41</v>
      </c>
      <c r="E21" s="132"/>
      <c r="F21" s="132"/>
      <c r="G21" s="132"/>
      <c r="H21" s="132"/>
      <c r="I21" s="133"/>
      <c r="J21" s="17" t="s">
        <v>11</v>
      </c>
      <c r="K21" s="18">
        <v>300</v>
      </c>
      <c r="L21" s="19"/>
      <c r="M21" s="20"/>
    </row>
    <row r="22" spans="1:13" x14ac:dyDescent="0.3">
      <c r="A22" s="11"/>
      <c r="B22" s="12"/>
      <c r="C22" s="17" t="s">
        <v>42</v>
      </c>
      <c r="D22" s="131" t="s">
        <v>43</v>
      </c>
      <c r="E22" s="132"/>
      <c r="F22" s="132"/>
      <c r="G22" s="132"/>
      <c r="H22" s="132"/>
      <c r="I22" s="133"/>
      <c r="J22" s="17" t="s">
        <v>44</v>
      </c>
      <c r="K22" s="18">
        <v>18.7</v>
      </c>
      <c r="L22" s="19"/>
      <c r="M22" s="20"/>
    </row>
    <row r="23" spans="1:13" x14ac:dyDescent="0.3">
      <c r="A23" s="11"/>
      <c r="B23" s="12"/>
      <c r="C23" s="17" t="s">
        <v>40</v>
      </c>
      <c r="D23" s="131" t="s">
        <v>45</v>
      </c>
      <c r="E23" s="132"/>
      <c r="F23" s="132"/>
      <c r="G23" s="132"/>
      <c r="H23" s="132"/>
      <c r="I23" s="133"/>
      <c r="J23" s="17" t="s">
        <v>11</v>
      </c>
      <c r="K23" s="18">
        <v>51</v>
      </c>
      <c r="L23" s="19"/>
      <c r="M23" s="20"/>
    </row>
    <row r="24" spans="1:13" x14ac:dyDescent="0.3">
      <c r="A24" s="11"/>
      <c r="B24" s="12"/>
      <c r="C24" s="17" t="s">
        <v>46</v>
      </c>
      <c r="D24" s="131" t="s">
        <v>47</v>
      </c>
      <c r="E24" s="132"/>
      <c r="F24" s="132"/>
      <c r="G24" s="132"/>
      <c r="H24" s="132"/>
      <c r="I24" s="133"/>
      <c r="J24" s="17" t="s">
        <v>44</v>
      </c>
      <c r="K24" s="18">
        <v>14.5</v>
      </c>
      <c r="L24" s="19"/>
      <c r="M24" s="20"/>
    </row>
    <row r="25" spans="1:13" x14ac:dyDescent="0.3">
      <c r="A25" s="11"/>
      <c r="B25" s="12"/>
      <c r="C25" s="25" t="s">
        <v>48</v>
      </c>
      <c r="D25" s="128" t="s">
        <v>49</v>
      </c>
      <c r="E25" s="129"/>
      <c r="F25" s="129"/>
      <c r="G25" s="129"/>
      <c r="H25" s="129"/>
      <c r="I25" s="130"/>
      <c r="J25" s="26" t="s">
        <v>44</v>
      </c>
      <c r="K25" s="18">
        <v>48</v>
      </c>
      <c r="L25" s="19"/>
      <c r="M25" s="20"/>
    </row>
    <row r="26" spans="1:13" x14ac:dyDescent="0.3">
      <c r="A26" s="11"/>
      <c r="B26" s="12"/>
      <c r="C26" s="27" t="s">
        <v>50</v>
      </c>
      <c r="D26" s="128" t="s">
        <v>51</v>
      </c>
      <c r="E26" s="129"/>
      <c r="F26" s="129"/>
      <c r="G26" s="129"/>
      <c r="H26" s="129"/>
      <c r="I26" s="130"/>
      <c r="J26" s="28" t="s">
        <v>11</v>
      </c>
      <c r="K26" s="18">
        <v>3.15</v>
      </c>
      <c r="L26" s="19"/>
      <c r="M26" s="20"/>
    </row>
    <row r="27" spans="1:13" x14ac:dyDescent="0.3">
      <c r="A27" s="11"/>
      <c r="B27" s="12"/>
      <c r="C27" s="27" t="s">
        <v>50</v>
      </c>
      <c r="D27" s="128" t="s">
        <v>52</v>
      </c>
      <c r="E27" s="129"/>
      <c r="F27" s="129"/>
      <c r="G27" s="129"/>
      <c r="H27" s="129"/>
      <c r="I27" s="130"/>
      <c r="J27" s="28" t="s">
        <v>11</v>
      </c>
      <c r="K27" s="18">
        <v>4</v>
      </c>
      <c r="L27" s="19"/>
      <c r="M27" s="20"/>
    </row>
    <row r="28" spans="1:13" x14ac:dyDescent="0.3">
      <c r="A28" s="11"/>
      <c r="B28" s="12"/>
      <c r="C28" s="17" t="s">
        <v>53</v>
      </c>
      <c r="D28" s="131" t="s">
        <v>54</v>
      </c>
      <c r="E28" s="132"/>
      <c r="F28" s="132"/>
      <c r="G28" s="132"/>
      <c r="H28" s="132"/>
      <c r="I28" s="133"/>
      <c r="J28" s="17" t="s">
        <v>11</v>
      </c>
      <c r="K28" s="18">
        <v>9</v>
      </c>
      <c r="L28" s="19"/>
      <c r="M28" s="20"/>
    </row>
    <row r="29" spans="1:13" x14ac:dyDescent="0.3">
      <c r="A29" s="11"/>
      <c r="B29" s="12"/>
      <c r="C29" s="17" t="s">
        <v>55</v>
      </c>
      <c r="D29" s="131" t="s">
        <v>56</v>
      </c>
      <c r="E29" s="132"/>
      <c r="F29" s="132"/>
      <c r="G29" s="132"/>
      <c r="H29" s="132"/>
      <c r="I29" s="133"/>
      <c r="J29" s="17" t="s">
        <v>11</v>
      </c>
      <c r="K29" s="18">
        <v>8</v>
      </c>
      <c r="L29" s="19"/>
      <c r="M29" s="20"/>
    </row>
    <row r="30" spans="1:13" x14ac:dyDescent="0.3">
      <c r="A30" s="11"/>
      <c r="B30" s="12"/>
      <c r="C30" s="17" t="s">
        <v>57</v>
      </c>
      <c r="D30" s="131" t="s">
        <v>58</v>
      </c>
      <c r="E30" s="132"/>
      <c r="F30" s="132"/>
      <c r="G30" s="132"/>
      <c r="H30" s="132"/>
      <c r="I30" s="133"/>
      <c r="J30" s="17" t="s">
        <v>17</v>
      </c>
      <c r="K30" s="29">
        <v>12</v>
      </c>
      <c r="L30" s="30"/>
      <c r="M30" s="31"/>
    </row>
    <row r="31" spans="1:13" x14ac:dyDescent="0.3">
      <c r="A31" s="11"/>
      <c r="B31" s="12"/>
      <c r="C31" s="27" t="s">
        <v>59</v>
      </c>
      <c r="D31" s="128" t="s">
        <v>60</v>
      </c>
      <c r="E31" s="129"/>
      <c r="F31" s="129"/>
      <c r="G31" s="129"/>
      <c r="H31" s="129"/>
      <c r="I31" s="130"/>
      <c r="J31" s="28" t="s">
        <v>44</v>
      </c>
      <c r="K31" s="32">
        <v>2</v>
      </c>
      <c r="L31" s="33"/>
      <c r="M31" s="31"/>
    </row>
    <row r="32" spans="1:13" x14ac:dyDescent="0.3">
      <c r="A32" s="11"/>
      <c r="B32" s="12"/>
      <c r="C32" s="27" t="s">
        <v>61</v>
      </c>
      <c r="D32" s="128" t="s">
        <v>62</v>
      </c>
      <c r="E32" s="129"/>
      <c r="F32" s="129"/>
      <c r="G32" s="129"/>
      <c r="H32" s="129"/>
      <c r="I32" s="130"/>
      <c r="J32" s="28" t="s">
        <v>11</v>
      </c>
      <c r="K32" s="34">
        <v>50</v>
      </c>
      <c r="L32" s="31"/>
      <c r="M32" s="20"/>
    </row>
    <row r="33" spans="1:13" x14ac:dyDescent="0.3">
      <c r="A33" s="11"/>
      <c r="B33" s="12"/>
      <c r="C33" s="27" t="s">
        <v>63</v>
      </c>
      <c r="D33" s="128" t="s">
        <v>64</v>
      </c>
      <c r="E33" s="129"/>
      <c r="F33" s="129"/>
      <c r="G33" s="129"/>
      <c r="H33" s="129"/>
      <c r="I33" s="130"/>
      <c r="J33" s="28" t="s">
        <v>11</v>
      </c>
      <c r="K33" s="32">
        <v>50</v>
      </c>
      <c r="L33" s="31"/>
      <c r="M33" s="20"/>
    </row>
    <row r="34" spans="1:13" x14ac:dyDescent="0.3">
      <c r="A34" s="11"/>
      <c r="B34" s="12"/>
      <c r="C34" s="27" t="s">
        <v>65</v>
      </c>
      <c r="D34" s="128" t="s">
        <v>66</v>
      </c>
      <c r="E34" s="129"/>
      <c r="F34" s="129"/>
      <c r="G34" s="129"/>
      <c r="H34" s="129"/>
      <c r="I34" s="130"/>
      <c r="J34" s="28" t="s">
        <v>14</v>
      </c>
      <c r="K34" s="35">
        <v>2</v>
      </c>
      <c r="L34" s="20"/>
      <c r="M34" s="31"/>
    </row>
    <row r="35" spans="1:13" x14ac:dyDescent="0.3">
      <c r="A35" s="11"/>
      <c r="B35" s="12"/>
      <c r="C35" s="27" t="s">
        <v>67</v>
      </c>
      <c r="D35" s="128" t="s">
        <v>68</v>
      </c>
      <c r="E35" s="129"/>
      <c r="F35" s="129"/>
      <c r="G35" s="129"/>
      <c r="H35" s="129"/>
      <c r="I35" s="130"/>
      <c r="J35" s="28" t="s">
        <v>14</v>
      </c>
      <c r="K35" s="35">
        <v>1</v>
      </c>
      <c r="L35" s="20"/>
      <c r="M35" s="31"/>
    </row>
    <row r="36" spans="1:13" x14ac:dyDescent="0.3">
      <c r="A36" s="11"/>
      <c r="B36" s="12"/>
      <c r="C36" s="27" t="s">
        <v>69</v>
      </c>
      <c r="D36" s="128" t="s">
        <v>70</v>
      </c>
      <c r="E36" s="129"/>
      <c r="F36" s="129"/>
      <c r="G36" s="129"/>
      <c r="H36" s="129"/>
      <c r="I36" s="130"/>
      <c r="J36" s="28" t="s">
        <v>14</v>
      </c>
      <c r="K36" s="35">
        <v>3</v>
      </c>
      <c r="L36" s="20"/>
      <c r="M36" s="31"/>
    </row>
    <row r="37" spans="1:13" x14ac:dyDescent="0.3">
      <c r="A37" s="11"/>
      <c r="B37" s="12"/>
      <c r="C37" s="27" t="s">
        <v>71</v>
      </c>
      <c r="D37" s="128" t="s">
        <v>72</v>
      </c>
      <c r="E37" s="129"/>
      <c r="F37" s="129"/>
      <c r="G37" s="129"/>
      <c r="H37" s="129"/>
      <c r="I37" s="130"/>
      <c r="J37" s="28" t="s">
        <v>11</v>
      </c>
      <c r="K37" s="36">
        <v>1.8</v>
      </c>
      <c r="L37" s="20"/>
      <c r="M37" s="20"/>
    </row>
    <row r="38" spans="1:13" x14ac:dyDescent="0.3">
      <c r="A38" s="11"/>
      <c r="B38" s="12"/>
      <c r="C38" s="27" t="s">
        <v>73</v>
      </c>
      <c r="D38" s="128" t="s">
        <v>74</v>
      </c>
      <c r="E38" s="129"/>
      <c r="F38" s="129"/>
      <c r="G38" s="129"/>
      <c r="H38" s="129"/>
      <c r="I38" s="130"/>
      <c r="J38" s="28" t="s">
        <v>75</v>
      </c>
      <c r="K38" s="36">
        <v>2</v>
      </c>
      <c r="L38" s="20"/>
      <c r="M38" s="20"/>
    </row>
    <row r="39" spans="1:13" x14ac:dyDescent="0.3">
      <c r="A39" s="11"/>
      <c r="B39" s="12"/>
      <c r="C39" s="27" t="s">
        <v>76</v>
      </c>
      <c r="D39" s="128" t="s">
        <v>77</v>
      </c>
      <c r="E39" s="129"/>
      <c r="F39" s="129"/>
      <c r="G39" s="129"/>
      <c r="H39" s="129"/>
      <c r="I39" s="130"/>
      <c r="J39" s="28" t="s">
        <v>14</v>
      </c>
      <c r="K39" s="35">
        <v>1</v>
      </c>
      <c r="L39" s="20"/>
      <c r="M39" s="20"/>
    </row>
    <row r="40" spans="1:13" x14ac:dyDescent="0.3">
      <c r="A40" s="11"/>
      <c r="B40" s="140"/>
      <c r="C40" s="134" t="s">
        <v>78</v>
      </c>
      <c r="D40" s="142" t="s">
        <v>79</v>
      </c>
      <c r="E40" s="143"/>
      <c r="F40" s="143"/>
      <c r="G40" s="143"/>
      <c r="H40" s="143"/>
      <c r="I40" s="144"/>
      <c r="J40" s="134" t="s">
        <v>11</v>
      </c>
      <c r="K40" s="136">
        <v>15</v>
      </c>
      <c r="L40" s="138"/>
      <c r="M40" s="138"/>
    </row>
    <row r="41" spans="1:13" x14ac:dyDescent="0.3">
      <c r="A41" s="11"/>
      <c r="B41" s="141"/>
      <c r="C41" s="135"/>
      <c r="D41" s="145"/>
      <c r="E41" s="146"/>
      <c r="F41" s="146"/>
      <c r="G41" s="146"/>
      <c r="H41" s="146"/>
      <c r="I41" s="147"/>
      <c r="J41" s="135"/>
      <c r="K41" s="137"/>
      <c r="L41" s="139"/>
      <c r="M41" s="139"/>
    </row>
    <row r="42" spans="1:13" x14ac:dyDescent="0.3">
      <c r="A42" s="11"/>
      <c r="B42" s="12"/>
      <c r="C42" s="27" t="s">
        <v>80</v>
      </c>
      <c r="D42" s="154" t="s">
        <v>81</v>
      </c>
      <c r="E42" s="155"/>
      <c r="F42" s="155"/>
      <c r="G42" s="155"/>
      <c r="H42" s="155"/>
      <c r="I42" s="156"/>
      <c r="J42" s="27" t="s">
        <v>11</v>
      </c>
      <c r="K42" s="35">
        <v>107</v>
      </c>
      <c r="L42" s="38"/>
      <c r="M42" s="38"/>
    </row>
    <row r="43" spans="1:13" x14ac:dyDescent="0.3">
      <c r="A43" s="11"/>
      <c r="B43" s="12"/>
      <c r="C43" s="27" t="s">
        <v>82</v>
      </c>
      <c r="D43" s="128" t="s">
        <v>83</v>
      </c>
      <c r="E43" s="129"/>
      <c r="F43" s="129"/>
      <c r="G43" s="129"/>
      <c r="H43" s="129"/>
      <c r="I43" s="130"/>
      <c r="J43" s="28" t="s">
        <v>11</v>
      </c>
      <c r="K43" s="36">
        <v>3</v>
      </c>
      <c r="L43" s="20"/>
      <c r="M43" s="20"/>
    </row>
    <row r="44" spans="1:13" x14ac:dyDescent="0.3">
      <c r="A44" s="11"/>
      <c r="B44" s="12"/>
      <c r="C44" s="27" t="s">
        <v>82</v>
      </c>
      <c r="D44" s="128" t="s">
        <v>84</v>
      </c>
      <c r="E44" s="129"/>
      <c r="F44" s="129"/>
      <c r="G44" s="129"/>
      <c r="H44" s="129"/>
      <c r="I44" s="130"/>
      <c r="J44" s="28" t="s">
        <v>11</v>
      </c>
      <c r="K44" s="36">
        <v>1.9</v>
      </c>
      <c r="L44" s="20"/>
      <c r="M44" s="20"/>
    </row>
    <row r="45" spans="1:13" x14ac:dyDescent="0.3">
      <c r="A45" s="11"/>
      <c r="B45" s="12"/>
      <c r="C45" s="27" t="s">
        <v>85</v>
      </c>
      <c r="D45" s="128" t="s">
        <v>86</v>
      </c>
      <c r="E45" s="129"/>
      <c r="F45" s="129"/>
      <c r="G45" s="129"/>
      <c r="H45" s="129"/>
      <c r="I45" s="130"/>
      <c r="J45" s="28" t="s">
        <v>14</v>
      </c>
      <c r="K45" s="35">
        <v>3</v>
      </c>
      <c r="L45" s="20"/>
      <c r="M45" s="20"/>
    </row>
    <row r="46" spans="1:13" x14ac:dyDescent="0.3">
      <c r="A46" s="11"/>
      <c r="B46" s="12"/>
      <c r="C46" s="27" t="s">
        <v>87</v>
      </c>
      <c r="D46" s="128" t="s">
        <v>88</v>
      </c>
      <c r="E46" s="129"/>
      <c r="F46" s="129"/>
      <c r="G46" s="129"/>
      <c r="H46" s="129"/>
      <c r="I46" s="130"/>
      <c r="J46" s="28" t="s">
        <v>14</v>
      </c>
      <c r="K46" s="35">
        <v>3</v>
      </c>
      <c r="L46" s="20"/>
      <c r="M46" s="20"/>
    </row>
    <row r="47" spans="1:13" x14ac:dyDescent="0.3">
      <c r="A47" s="11"/>
      <c r="B47" s="12"/>
      <c r="C47" s="27" t="s">
        <v>89</v>
      </c>
      <c r="D47" s="128" t="s">
        <v>90</v>
      </c>
      <c r="E47" s="129"/>
      <c r="F47" s="129"/>
      <c r="G47" s="129"/>
      <c r="H47" s="129"/>
      <c r="I47" s="130"/>
      <c r="J47" s="28" t="s">
        <v>14</v>
      </c>
      <c r="K47" s="35">
        <v>3</v>
      </c>
      <c r="L47" s="20"/>
      <c r="M47" s="20"/>
    </row>
    <row r="48" spans="1:13" x14ac:dyDescent="0.3">
      <c r="A48" s="11"/>
      <c r="B48" s="12"/>
      <c r="C48" s="27" t="s">
        <v>91</v>
      </c>
      <c r="D48" s="128" t="s">
        <v>92</v>
      </c>
      <c r="E48" s="129"/>
      <c r="F48" s="129"/>
      <c r="G48" s="129"/>
      <c r="H48" s="129"/>
      <c r="I48" s="130"/>
      <c r="J48" s="28" t="s">
        <v>14</v>
      </c>
      <c r="K48" s="35">
        <v>3</v>
      </c>
      <c r="L48" s="20"/>
      <c r="M48" s="20"/>
    </row>
    <row r="49" spans="1:13" x14ac:dyDescent="0.3">
      <c r="A49" s="11"/>
      <c r="B49" s="12"/>
      <c r="C49" s="27" t="s">
        <v>93</v>
      </c>
      <c r="D49" s="128" t="s">
        <v>94</v>
      </c>
      <c r="E49" s="129"/>
      <c r="F49" s="129"/>
      <c r="G49" s="129"/>
      <c r="H49" s="129"/>
      <c r="I49" s="130"/>
      <c r="J49" s="28" t="s">
        <v>14</v>
      </c>
      <c r="K49" s="35">
        <v>3</v>
      </c>
      <c r="L49" s="20"/>
      <c r="M49" s="20"/>
    </row>
    <row r="50" spans="1:13" x14ac:dyDescent="0.3">
      <c r="A50" s="11"/>
      <c r="B50" s="12"/>
      <c r="C50" s="27" t="s">
        <v>95</v>
      </c>
      <c r="D50" s="128" t="s">
        <v>96</v>
      </c>
      <c r="E50" s="129"/>
      <c r="F50" s="129"/>
      <c r="G50" s="129"/>
      <c r="H50" s="129"/>
      <c r="I50" s="130"/>
      <c r="J50" s="28" t="s">
        <v>14</v>
      </c>
      <c r="K50" s="35">
        <v>3</v>
      </c>
      <c r="L50" s="20"/>
      <c r="M50" s="20"/>
    </row>
    <row r="51" spans="1:13" x14ac:dyDescent="0.3">
      <c r="A51" s="11"/>
      <c r="B51" s="12"/>
      <c r="C51" s="27" t="s">
        <v>97</v>
      </c>
      <c r="D51" s="128" t="s">
        <v>98</v>
      </c>
      <c r="E51" s="129"/>
      <c r="F51" s="129"/>
      <c r="G51" s="129"/>
      <c r="H51" s="129"/>
      <c r="I51" s="130"/>
      <c r="J51" s="28" t="s">
        <v>11</v>
      </c>
      <c r="K51" s="36">
        <v>2</v>
      </c>
      <c r="L51" s="20"/>
      <c r="M51" s="20"/>
    </row>
    <row r="52" spans="1:13" x14ac:dyDescent="0.3">
      <c r="A52" s="11"/>
      <c r="B52" s="12"/>
      <c r="C52" s="27" t="s">
        <v>99</v>
      </c>
      <c r="D52" s="128" t="s">
        <v>100</v>
      </c>
      <c r="E52" s="129"/>
      <c r="F52" s="129"/>
      <c r="G52" s="129"/>
      <c r="H52" s="129"/>
      <c r="I52" s="130"/>
      <c r="J52" s="28" t="s">
        <v>11</v>
      </c>
      <c r="K52" s="36">
        <v>4</v>
      </c>
      <c r="L52" s="20"/>
      <c r="M52" s="20"/>
    </row>
    <row r="53" spans="1:13" x14ac:dyDescent="0.3">
      <c r="A53" s="11"/>
      <c r="B53" s="12"/>
      <c r="C53" s="27" t="s">
        <v>97</v>
      </c>
      <c r="D53" s="128" t="s">
        <v>101</v>
      </c>
      <c r="E53" s="129"/>
      <c r="F53" s="129"/>
      <c r="G53" s="129"/>
      <c r="H53" s="129"/>
      <c r="I53" s="130"/>
      <c r="J53" s="28" t="s">
        <v>11</v>
      </c>
      <c r="K53" s="36">
        <v>3</v>
      </c>
      <c r="L53" s="20"/>
      <c r="M53" s="20"/>
    </row>
    <row r="54" spans="1:13" x14ac:dyDescent="0.3">
      <c r="A54" s="11"/>
      <c r="B54" s="12"/>
      <c r="C54" s="27" t="s">
        <v>99</v>
      </c>
      <c r="D54" s="128" t="s">
        <v>102</v>
      </c>
      <c r="E54" s="129"/>
      <c r="F54" s="129"/>
      <c r="G54" s="129"/>
      <c r="H54" s="129"/>
      <c r="I54" s="130"/>
      <c r="J54" s="28" t="s">
        <v>11</v>
      </c>
      <c r="K54" s="36">
        <v>3</v>
      </c>
      <c r="L54" s="20"/>
      <c r="M54" s="20"/>
    </row>
    <row r="55" spans="1:13" x14ac:dyDescent="0.3">
      <c r="A55" s="11"/>
      <c r="B55" s="12"/>
      <c r="C55" s="25" t="s">
        <v>103</v>
      </c>
      <c r="D55" s="129" t="s">
        <v>104</v>
      </c>
      <c r="E55" s="129"/>
      <c r="F55" s="129"/>
      <c r="G55" s="129"/>
      <c r="H55" s="129"/>
      <c r="I55" s="129"/>
      <c r="J55" s="28" t="s">
        <v>44</v>
      </c>
      <c r="K55" s="18">
        <v>30</v>
      </c>
      <c r="L55" s="19"/>
      <c r="M55" s="20"/>
    </row>
    <row r="56" spans="1:13" x14ac:dyDescent="0.3">
      <c r="A56" s="11"/>
      <c r="B56" s="12"/>
      <c r="C56" s="25" t="s">
        <v>105</v>
      </c>
      <c r="D56" s="129" t="s">
        <v>106</v>
      </c>
      <c r="E56" s="129"/>
      <c r="F56" s="129"/>
      <c r="G56" s="129"/>
      <c r="H56" s="129"/>
      <c r="I56" s="130"/>
      <c r="J56" s="28" t="s">
        <v>44</v>
      </c>
      <c r="K56" s="39">
        <v>8</v>
      </c>
      <c r="L56" s="19"/>
      <c r="M56" s="20"/>
    </row>
    <row r="57" spans="1:13" x14ac:dyDescent="0.3">
      <c r="A57" s="11"/>
      <c r="B57" s="12"/>
      <c r="C57" s="40" t="s">
        <v>107</v>
      </c>
      <c r="D57" s="116" t="s">
        <v>108</v>
      </c>
      <c r="E57" s="116"/>
      <c r="F57" s="116"/>
      <c r="G57" s="116"/>
      <c r="H57" s="116"/>
      <c r="I57" s="117"/>
      <c r="J57" s="41" t="s">
        <v>44</v>
      </c>
      <c r="K57" s="39">
        <v>12</v>
      </c>
      <c r="L57" s="19"/>
      <c r="M57" s="20"/>
    </row>
    <row r="58" spans="1:13" x14ac:dyDescent="0.3">
      <c r="A58" s="11"/>
      <c r="B58" s="12"/>
      <c r="C58" s="25" t="s">
        <v>109</v>
      </c>
      <c r="D58" s="129" t="s">
        <v>110</v>
      </c>
      <c r="E58" s="129"/>
      <c r="F58" s="129"/>
      <c r="G58" s="129"/>
      <c r="H58" s="129"/>
      <c r="I58" s="129"/>
      <c r="J58" s="26" t="s">
        <v>44</v>
      </c>
      <c r="K58" s="39">
        <v>12</v>
      </c>
      <c r="L58" s="19"/>
      <c r="M58" s="20"/>
    </row>
    <row r="59" spans="1:13" x14ac:dyDescent="0.3">
      <c r="A59" s="11"/>
      <c r="B59" s="12"/>
      <c r="C59" s="42" t="s">
        <v>111</v>
      </c>
      <c r="D59" s="131" t="s">
        <v>112</v>
      </c>
      <c r="E59" s="132"/>
      <c r="F59" s="132"/>
      <c r="G59" s="132"/>
      <c r="H59" s="132"/>
      <c r="I59" s="133"/>
      <c r="J59" s="43" t="s">
        <v>44</v>
      </c>
      <c r="K59" s="39">
        <v>5</v>
      </c>
      <c r="L59" s="19"/>
      <c r="M59" s="20"/>
    </row>
    <row r="60" spans="1:13" x14ac:dyDescent="0.3">
      <c r="A60" s="11"/>
      <c r="B60" s="12"/>
      <c r="C60" s="17" t="s">
        <v>113</v>
      </c>
      <c r="D60" s="122" t="s">
        <v>114</v>
      </c>
      <c r="E60" s="123"/>
      <c r="F60" s="123"/>
      <c r="G60" s="123"/>
      <c r="H60" s="123"/>
      <c r="I60" s="124"/>
      <c r="J60" s="17" t="s">
        <v>11</v>
      </c>
      <c r="K60" s="18">
        <v>220</v>
      </c>
      <c r="L60" s="19"/>
      <c r="M60" s="20"/>
    </row>
    <row r="61" spans="1:13" x14ac:dyDescent="0.3">
      <c r="A61" s="11"/>
      <c r="B61" s="12"/>
      <c r="C61" s="17" t="s">
        <v>115</v>
      </c>
      <c r="D61" s="122" t="s">
        <v>116</v>
      </c>
      <c r="E61" s="123"/>
      <c r="F61" s="123"/>
      <c r="G61" s="123"/>
      <c r="H61" s="123"/>
      <c r="I61" s="124"/>
      <c r="J61" s="17" t="s">
        <v>17</v>
      </c>
      <c r="K61" s="18">
        <v>90</v>
      </c>
      <c r="L61" s="19"/>
      <c r="M61" s="20"/>
    </row>
    <row r="62" spans="1:13" x14ac:dyDescent="0.3">
      <c r="A62" s="11"/>
      <c r="B62" s="12"/>
      <c r="C62" s="17" t="s">
        <v>117</v>
      </c>
      <c r="D62" s="131" t="s">
        <v>118</v>
      </c>
      <c r="E62" s="132"/>
      <c r="F62" s="132"/>
      <c r="G62" s="132"/>
      <c r="H62" s="132"/>
      <c r="I62" s="133"/>
      <c r="J62" s="17" t="s">
        <v>11</v>
      </c>
      <c r="K62" s="18">
        <v>70</v>
      </c>
      <c r="L62" s="19"/>
      <c r="M62" s="20"/>
    </row>
    <row r="63" spans="1:13" x14ac:dyDescent="0.3">
      <c r="A63" s="11"/>
      <c r="B63" s="12"/>
      <c r="C63" s="17" t="s">
        <v>119</v>
      </c>
      <c r="D63" s="131" t="s">
        <v>120</v>
      </c>
      <c r="E63" s="132"/>
      <c r="F63" s="132"/>
      <c r="G63" s="132"/>
      <c r="H63" s="132"/>
      <c r="I63" s="133"/>
      <c r="J63" s="17" t="s">
        <v>17</v>
      </c>
      <c r="K63" s="18">
        <v>40</v>
      </c>
      <c r="L63" s="23"/>
      <c r="M63" s="20"/>
    </row>
    <row r="64" spans="1:13" x14ac:dyDescent="0.3">
      <c r="A64" s="11"/>
      <c r="B64" s="12"/>
      <c r="C64" s="17" t="s">
        <v>121</v>
      </c>
      <c r="D64" s="131" t="s">
        <v>122</v>
      </c>
      <c r="E64" s="132"/>
      <c r="F64" s="132"/>
      <c r="G64" s="132"/>
      <c r="H64" s="132"/>
      <c r="I64" s="133"/>
      <c r="J64" s="17" t="s">
        <v>11</v>
      </c>
      <c r="K64" s="18">
        <v>104</v>
      </c>
      <c r="L64" s="23"/>
      <c r="M64" s="20"/>
    </row>
    <row r="65" spans="1:13" x14ac:dyDescent="0.3">
      <c r="A65" s="11"/>
      <c r="B65" s="12"/>
      <c r="C65" s="17" t="s">
        <v>123</v>
      </c>
      <c r="D65" s="131" t="s">
        <v>124</v>
      </c>
      <c r="E65" s="132"/>
      <c r="F65" s="132"/>
      <c r="G65" s="132"/>
      <c r="H65" s="132"/>
      <c r="I65" s="133"/>
      <c r="J65" s="17" t="s">
        <v>11</v>
      </c>
      <c r="K65" s="18">
        <v>33.79</v>
      </c>
      <c r="L65" s="23"/>
      <c r="M65" s="20"/>
    </row>
    <row r="66" spans="1:13" x14ac:dyDescent="0.3">
      <c r="A66" s="11"/>
      <c r="B66" s="12"/>
      <c r="C66" s="44" t="s">
        <v>125</v>
      </c>
      <c r="D66" s="109" t="s">
        <v>126</v>
      </c>
      <c r="E66" s="110"/>
      <c r="F66" s="110"/>
      <c r="G66" s="110"/>
      <c r="H66" s="110"/>
      <c r="I66" s="118"/>
      <c r="J66" s="27" t="s">
        <v>17</v>
      </c>
      <c r="K66" s="48">
        <v>12</v>
      </c>
      <c r="L66" s="49"/>
      <c r="M66" s="38"/>
    </row>
    <row r="67" spans="1:13" x14ac:dyDescent="0.3">
      <c r="A67" s="11"/>
      <c r="B67" s="12"/>
      <c r="C67" s="44" t="s">
        <v>127</v>
      </c>
      <c r="D67" s="109" t="s">
        <v>128</v>
      </c>
      <c r="E67" s="110"/>
      <c r="F67" s="110"/>
      <c r="G67" s="110"/>
      <c r="H67" s="110"/>
      <c r="I67" s="118"/>
      <c r="J67" s="27" t="s">
        <v>17</v>
      </c>
      <c r="K67" s="48">
        <v>12</v>
      </c>
      <c r="L67" s="49"/>
      <c r="M67" s="38"/>
    </row>
    <row r="68" spans="1:13" x14ac:dyDescent="0.3">
      <c r="A68" s="11"/>
      <c r="B68" s="12"/>
      <c r="C68" s="44" t="s">
        <v>129</v>
      </c>
      <c r="D68" s="109" t="s">
        <v>130</v>
      </c>
      <c r="E68" s="110"/>
      <c r="F68" s="110"/>
      <c r="G68" s="110"/>
      <c r="H68" s="110"/>
      <c r="I68" s="118"/>
      <c r="J68" s="27" t="s">
        <v>17</v>
      </c>
      <c r="K68" s="48">
        <v>24</v>
      </c>
      <c r="L68" s="49"/>
      <c r="M68" s="38"/>
    </row>
    <row r="69" spans="1:13" x14ac:dyDescent="0.3">
      <c r="A69" s="11"/>
      <c r="B69" s="12"/>
      <c r="C69" s="44" t="s">
        <v>131</v>
      </c>
      <c r="D69" s="109" t="s">
        <v>132</v>
      </c>
      <c r="E69" s="110"/>
      <c r="F69" s="110"/>
      <c r="G69" s="110"/>
      <c r="H69" s="110"/>
      <c r="I69" s="118"/>
      <c r="J69" s="27" t="s">
        <v>14</v>
      </c>
      <c r="K69" s="50">
        <v>4</v>
      </c>
      <c r="L69" s="49"/>
      <c r="M69" s="38"/>
    </row>
    <row r="70" spans="1:13" x14ac:dyDescent="0.3">
      <c r="A70" s="11"/>
      <c r="B70" s="12"/>
      <c r="C70" s="44" t="s">
        <v>133</v>
      </c>
      <c r="D70" s="109" t="s">
        <v>134</v>
      </c>
      <c r="E70" s="110"/>
      <c r="F70" s="110"/>
      <c r="G70" s="110"/>
      <c r="H70" s="110"/>
      <c r="I70" s="118"/>
      <c r="J70" s="27" t="s">
        <v>14</v>
      </c>
      <c r="K70" s="50">
        <v>3</v>
      </c>
      <c r="L70" s="49"/>
      <c r="M70" s="38"/>
    </row>
    <row r="71" spans="1:13" x14ac:dyDescent="0.3">
      <c r="A71" s="11"/>
      <c r="B71" s="12"/>
      <c r="C71" s="44" t="s">
        <v>135</v>
      </c>
      <c r="D71" s="109" t="s">
        <v>136</v>
      </c>
      <c r="E71" s="110"/>
      <c r="F71" s="110"/>
      <c r="G71" s="110"/>
      <c r="H71" s="110"/>
      <c r="I71" s="118"/>
      <c r="J71" s="27" t="s">
        <v>14</v>
      </c>
      <c r="K71" s="51">
        <v>3</v>
      </c>
      <c r="L71" s="49"/>
      <c r="M71" s="38"/>
    </row>
    <row r="72" spans="1:13" x14ac:dyDescent="0.3">
      <c r="A72" s="11"/>
      <c r="B72" s="12"/>
      <c r="C72" s="44" t="s">
        <v>137</v>
      </c>
      <c r="D72" s="109" t="s">
        <v>138</v>
      </c>
      <c r="E72" s="110"/>
      <c r="F72" s="110"/>
      <c r="G72" s="110"/>
      <c r="H72" s="110"/>
      <c r="I72" s="118"/>
      <c r="J72" s="27" t="s">
        <v>14</v>
      </c>
      <c r="K72" s="50">
        <v>1</v>
      </c>
      <c r="L72" s="49"/>
      <c r="M72" s="38"/>
    </row>
    <row r="73" spans="1:13" x14ac:dyDescent="0.3">
      <c r="A73" s="11"/>
      <c r="B73" s="12"/>
      <c r="C73" s="44" t="s">
        <v>139</v>
      </c>
      <c r="D73" s="109" t="s">
        <v>140</v>
      </c>
      <c r="E73" s="110"/>
      <c r="F73" s="110"/>
      <c r="G73" s="110"/>
      <c r="H73" s="110"/>
      <c r="I73" s="118"/>
      <c r="J73" s="27" t="s">
        <v>14</v>
      </c>
      <c r="K73" s="50">
        <v>2</v>
      </c>
      <c r="L73" s="49"/>
      <c r="M73" s="38"/>
    </row>
    <row r="74" spans="1:13" x14ac:dyDescent="0.3">
      <c r="A74" s="11"/>
      <c r="B74" s="12"/>
      <c r="C74" s="44" t="s">
        <v>141</v>
      </c>
      <c r="D74" s="109" t="s">
        <v>142</v>
      </c>
      <c r="E74" s="110"/>
      <c r="F74" s="110"/>
      <c r="G74" s="110"/>
      <c r="H74" s="110"/>
      <c r="I74" s="118"/>
      <c r="J74" s="27" t="s">
        <v>14</v>
      </c>
      <c r="K74" s="52">
        <v>3</v>
      </c>
      <c r="L74" s="53"/>
      <c r="M74" s="38"/>
    </row>
    <row r="75" spans="1:13" x14ac:dyDescent="0.3">
      <c r="A75" s="11"/>
      <c r="B75" s="12"/>
      <c r="C75" s="44" t="s">
        <v>143</v>
      </c>
      <c r="D75" s="109" t="s">
        <v>144</v>
      </c>
      <c r="E75" s="110"/>
      <c r="F75" s="110"/>
      <c r="G75" s="110"/>
      <c r="H75" s="110"/>
      <c r="I75" s="118"/>
      <c r="J75" s="27" t="s">
        <v>14</v>
      </c>
      <c r="K75" s="52">
        <v>1</v>
      </c>
      <c r="L75" s="53"/>
      <c r="M75" s="38"/>
    </row>
    <row r="76" spans="1:13" x14ac:dyDescent="0.3">
      <c r="A76" s="11"/>
      <c r="B76" s="12"/>
      <c r="C76" s="44" t="s">
        <v>145</v>
      </c>
      <c r="D76" s="109" t="s">
        <v>146</v>
      </c>
      <c r="E76" s="110"/>
      <c r="F76" s="110"/>
      <c r="G76" s="110"/>
      <c r="H76" s="110"/>
      <c r="I76" s="118"/>
      <c r="J76" s="27" t="s">
        <v>14</v>
      </c>
      <c r="K76" s="52">
        <v>1</v>
      </c>
      <c r="L76" s="53"/>
      <c r="M76" s="38"/>
    </row>
    <row r="77" spans="1:13" x14ac:dyDescent="0.3">
      <c r="A77" s="11"/>
      <c r="B77" s="12"/>
      <c r="C77" s="44" t="s">
        <v>147</v>
      </c>
      <c r="D77" s="109" t="s">
        <v>148</v>
      </c>
      <c r="E77" s="110"/>
      <c r="F77" s="110"/>
      <c r="G77" s="110"/>
      <c r="H77" s="110"/>
      <c r="I77" s="118"/>
      <c r="J77" s="27" t="s">
        <v>14</v>
      </c>
      <c r="K77" s="52">
        <v>3</v>
      </c>
      <c r="L77" s="53"/>
      <c r="M77" s="38"/>
    </row>
    <row r="78" spans="1:13" x14ac:dyDescent="0.3">
      <c r="A78" s="11"/>
      <c r="B78" s="12"/>
      <c r="C78" s="44" t="s">
        <v>149</v>
      </c>
      <c r="D78" s="109" t="s">
        <v>150</v>
      </c>
      <c r="E78" s="110"/>
      <c r="F78" s="110"/>
      <c r="G78" s="110"/>
      <c r="H78" s="110"/>
      <c r="I78" s="118"/>
      <c r="J78" s="27" t="s">
        <v>14</v>
      </c>
      <c r="K78" s="52">
        <v>2</v>
      </c>
      <c r="L78" s="53"/>
      <c r="M78" s="38"/>
    </row>
    <row r="79" spans="1:13" x14ac:dyDescent="0.3">
      <c r="A79" s="11"/>
      <c r="B79" s="12"/>
      <c r="C79" s="44" t="s">
        <v>151</v>
      </c>
      <c r="D79" s="109" t="s">
        <v>152</v>
      </c>
      <c r="E79" s="110"/>
      <c r="F79" s="110"/>
      <c r="G79" s="110"/>
      <c r="H79" s="110"/>
      <c r="I79" s="118"/>
      <c r="J79" s="27" t="s">
        <v>11</v>
      </c>
      <c r="K79" s="54">
        <v>0.5</v>
      </c>
      <c r="L79" s="53"/>
      <c r="M79" s="38"/>
    </row>
    <row r="80" spans="1:13" x14ac:dyDescent="0.3">
      <c r="A80" s="11"/>
      <c r="B80" s="12"/>
      <c r="C80" s="44" t="s">
        <v>153</v>
      </c>
      <c r="D80" s="109" t="s">
        <v>154</v>
      </c>
      <c r="E80" s="110"/>
      <c r="F80" s="110"/>
      <c r="G80" s="110"/>
      <c r="H80" s="110"/>
      <c r="I80" s="118"/>
      <c r="J80" s="27" t="s">
        <v>14</v>
      </c>
      <c r="K80" s="52">
        <v>2</v>
      </c>
      <c r="L80" s="53"/>
      <c r="M80" s="38"/>
    </row>
    <row r="81" spans="1:13" x14ac:dyDescent="0.3">
      <c r="A81" s="11"/>
      <c r="B81" s="12"/>
      <c r="C81" s="44" t="s">
        <v>155</v>
      </c>
      <c r="D81" s="109" t="s">
        <v>156</v>
      </c>
      <c r="E81" s="110"/>
      <c r="F81" s="110"/>
      <c r="G81" s="110"/>
      <c r="H81" s="110"/>
      <c r="I81" s="118"/>
      <c r="J81" s="27" t="s">
        <v>14</v>
      </c>
      <c r="K81" s="52">
        <v>2</v>
      </c>
      <c r="L81" s="53"/>
      <c r="M81" s="38"/>
    </row>
    <row r="82" spans="1:13" x14ac:dyDescent="0.3">
      <c r="A82" s="11"/>
      <c r="B82" s="12"/>
      <c r="C82" s="44" t="s">
        <v>157</v>
      </c>
      <c r="D82" s="109" t="s">
        <v>158</v>
      </c>
      <c r="E82" s="110"/>
      <c r="F82" s="110"/>
      <c r="G82" s="110"/>
      <c r="H82" s="110"/>
      <c r="I82" s="118"/>
      <c r="J82" s="27" t="s">
        <v>14</v>
      </c>
      <c r="K82" s="50">
        <v>2</v>
      </c>
      <c r="L82" s="49"/>
      <c r="M82" s="38"/>
    </row>
    <row r="83" spans="1:13" x14ac:dyDescent="0.3">
      <c r="A83" s="11"/>
      <c r="B83" s="12"/>
      <c r="C83" s="44" t="s">
        <v>159</v>
      </c>
      <c r="D83" s="109" t="s">
        <v>160</v>
      </c>
      <c r="E83" s="110"/>
      <c r="F83" s="110"/>
      <c r="G83" s="110"/>
      <c r="H83" s="110"/>
      <c r="I83" s="118"/>
      <c r="J83" s="27" t="s">
        <v>14</v>
      </c>
      <c r="K83" s="50">
        <v>1</v>
      </c>
      <c r="L83" s="49"/>
      <c r="M83" s="38"/>
    </row>
    <row r="84" spans="1:13" x14ac:dyDescent="0.3">
      <c r="A84" s="11"/>
      <c r="B84" s="12"/>
      <c r="C84" s="44" t="s">
        <v>161</v>
      </c>
      <c r="D84" s="109" t="s">
        <v>162</v>
      </c>
      <c r="E84" s="110"/>
      <c r="F84" s="110"/>
      <c r="G84" s="110"/>
      <c r="H84" s="110"/>
      <c r="I84" s="118"/>
      <c r="J84" s="27" t="s">
        <v>11</v>
      </c>
      <c r="K84" s="48">
        <v>0.5</v>
      </c>
      <c r="L84" s="49"/>
      <c r="M84" s="38"/>
    </row>
    <row r="85" spans="1:13" x14ac:dyDescent="0.3">
      <c r="A85" s="11"/>
      <c r="B85" s="12"/>
      <c r="C85" s="44" t="s">
        <v>163</v>
      </c>
      <c r="D85" s="109" t="s">
        <v>164</v>
      </c>
      <c r="E85" s="110"/>
      <c r="F85" s="110"/>
      <c r="G85" s="110"/>
      <c r="H85" s="110"/>
      <c r="I85" s="118"/>
      <c r="J85" s="27" t="s">
        <v>14</v>
      </c>
      <c r="K85" s="50">
        <v>2</v>
      </c>
      <c r="L85" s="49"/>
      <c r="M85" s="38"/>
    </row>
    <row r="86" spans="1:13" x14ac:dyDescent="0.3">
      <c r="A86" s="11"/>
      <c r="B86" s="12"/>
      <c r="C86" s="44" t="s">
        <v>165</v>
      </c>
      <c r="D86" s="109" t="s">
        <v>166</v>
      </c>
      <c r="E86" s="110"/>
      <c r="F86" s="110"/>
      <c r="G86" s="110"/>
      <c r="H86" s="110"/>
      <c r="I86" s="118"/>
      <c r="J86" s="27" t="s">
        <v>14</v>
      </c>
      <c r="K86" s="50">
        <v>2</v>
      </c>
      <c r="L86" s="49"/>
      <c r="M86" s="38"/>
    </row>
    <row r="87" spans="1:13" x14ac:dyDescent="0.3">
      <c r="A87" s="11"/>
      <c r="B87" s="12"/>
      <c r="C87" s="44" t="s">
        <v>167</v>
      </c>
      <c r="D87" s="109" t="s">
        <v>168</v>
      </c>
      <c r="E87" s="110"/>
      <c r="F87" s="110"/>
      <c r="G87" s="110"/>
      <c r="H87" s="110"/>
      <c r="I87" s="118"/>
      <c r="J87" s="27" t="s">
        <v>14</v>
      </c>
      <c r="K87" s="50">
        <v>2</v>
      </c>
      <c r="L87" s="49"/>
      <c r="M87" s="38"/>
    </row>
    <row r="88" spans="1:13" x14ac:dyDescent="0.3">
      <c r="A88" s="11"/>
      <c r="B88" s="12"/>
      <c r="C88" s="44" t="s">
        <v>169</v>
      </c>
      <c r="D88" s="109" t="s">
        <v>170</v>
      </c>
      <c r="E88" s="110"/>
      <c r="F88" s="110"/>
      <c r="G88" s="110"/>
      <c r="H88" s="110"/>
      <c r="I88" s="118"/>
      <c r="J88" s="55" t="s">
        <v>14</v>
      </c>
      <c r="K88" s="50">
        <v>1</v>
      </c>
      <c r="L88" s="49"/>
      <c r="M88" s="38"/>
    </row>
    <row r="89" spans="1:13" x14ac:dyDescent="0.3">
      <c r="A89" s="11"/>
      <c r="B89" s="12"/>
      <c r="C89" s="44" t="s">
        <v>171</v>
      </c>
      <c r="D89" s="109" t="s">
        <v>172</v>
      </c>
      <c r="E89" s="110"/>
      <c r="F89" s="110"/>
      <c r="G89" s="110"/>
      <c r="H89" s="110"/>
      <c r="I89" s="118"/>
      <c r="J89" s="55" t="s">
        <v>14</v>
      </c>
      <c r="K89" s="50">
        <v>1</v>
      </c>
      <c r="L89" s="49"/>
      <c r="M89" s="38"/>
    </row>
    <row r="90" spans="1:13" x14ac:dyDescent="0.3">
      <c r="A90" s="11"/>
      <c r="B90" s="12"/>
      <c r="C90" s="44" t="s">
        <v>173</v>
      </c>
      <c r="D90" s="109" t="s">
        <v>174</v>
      </c>
      <c r="E90" s="110"/>
      <c r="F90" s="110"/>
      <c r="G90" s="110"/>
      <c r="H90" s="110"/>
      <c r="I90" s="118"/>
      <c r="J90" s="55" t="s">
        <v>14</v>
      </c>
      <c r="K90" s="50">
        <v>1</v>
      </c>
      <c r="L90" s="49"/>
      <c r="M90" s="38"/>
    </row>
    <row r="91" spans="1:13" x14ac:dyDescent="0.3">
      <c r="A91" s="11"/>
      <c r="B91" s="12"/>
      <c r="C91" s="44" t="s">
        <v>175</v>
      </c>
      <c r="D91" s="109" t="s">
        <v>176</v>
      </c>
      <c r="E91" s="110"/>
      <c r="F91" s="110"/>
      <c r="G91" s="110"/>
      <c r="H91" s="110"/>
      <c r="I91" s="118"/>
      <c r="J91" s="55" t="s">
        <v>39</v>
      </c>
      <c r="K91" s="50">
        <v>3</v>
      </c>
      <c r="L91" s="49"/>
      <c r="M91" s="38"/>
    </row>
    <row r="92" spans="1:13" x14ac:dyDescent="0.3">
      <c r="A92" s="11"/>
      <c r="B92" s="12"/>
      <c r="C92" s="44" t="s">
        <v>177</v>
      </c>
      <c r="D92" s="109" t="s">
        <v>178</v>
      </c>
      <c r="E92" s="110"/>
      <c r="F92" s="110"/>
      <c r="G92" s="110"/>
      <c r="H92" s="110"/>
      <c r="I92" s="118"/>
      <c r="J92" s="55" t="s">
        <v>14</v>
      </c>
      <c r="K92" s="50">
        <v>1</v>
      </c>
      <c r="L92" s="49"/>
      <c r="M92" s="38"/>
    </row>
    <row r="93" spans="1:13" x14ac:dyDescent="0.3">
      <c r="A93" s="11"/>
      <c r="B93" s="12"/>
      <c r="C93" s="44" t="s">
        <v>179</v>
      </c>
      <c r="D93" s="109" t="s">
        <v>180</v>
      </c>
      <c r="E93" s="110"/>
      <c r="F93" s="110"/>
      <c r="G93" s="110"/>
      <c r="H93" s="110"/>
      <c r="I93" s="118"/>
      <c r="J93" s="55" t="s">
        <v>14</v>
      </c>
      <c r="K93" s="50">
        <v>10</v>
      </c>
      <c r="L93" s="49"/>
      <c r="M93" s="38"/>
    </row>
    <row r="94" spans="1:13" x14ac:dyDescent="0.3">
      <c r="A94" s="11"/>
      <c r="B94" s="12"/>
      <c r="C94" s="44" t="s">
        <v>181</v>
      </c>
      <c r="D94" s="109" t="s">
        <v>182</v>
      </c>
      <c r="E94" s="110"/>
      <c r="F94" s="110"/>
      <c r="G94" s="110"/>
      <c r="H94" s="110"/>
      <c r="I94" s="118"/>
      <c r="J94" s="55" t="s">
        <v>14</v>
      </c>
      <c r="K94" s="50">
        <v>20</v>
      </c>
      <c r="L94" s="49"/>
      <c r="M94" s="38"/>
    </row>
    <row r="95" spans="1:13" x14ac:dyDescent="0.3">
      <c r="A95" s="11"/>
      <c r="B95" s="12"/>
      <c r="C95" s="44" t="s">
        <v>183</v>
      </c>
      <c r="D95" s="109" t="s">
        <v>184</v>
      </c>
      <c r="E95" s="110"/>
      <c r="F95" s="110"/>
      <c r="G95" s="110"/>
      <c r="H95" s="110"/>
      <c r="I95" s="118"/>
      <c r="J95" s="55" t="s">
        <v>14</v>
      </c>
      <c r="K95" s="50">
        <v>1</v>
      </c>
      <c r="L95" s="49"/>
      <c r="M95" s="38"/>
    </row>
    <row r="96" spans="1:13" x14ac:dyDescent="0.3">
      <c r="A96" s="11"/>
      <c r="B96" s="12"/>
      <c r="C96" s="44" t="s">
        <v>185</v>
      </c>
      <c r="D96" s="109" t="s">
        <v>186</v>
      </c>
      <c r="E96" s="110"/>
      <c r="F96" s="110"/>
      <c r="G96" s="110"/>
      <c r="H96" s="110"/>
      <c r="I96" s="118"/>
      <c r="J96" s="55" t="s">
        <v>14</v>
      </c>
      <c r="K96" s="50">
        <v>3</v>
      </c>
      <c r="L96" s="49"/>
      <c r="M96" s="38"/>
    </row>
    <row r="97" spans="1:13" x14ac:dyDescent="0.3">
      <c r="A97" s="11"/>
      <c r="B97" s="12"/>
      <c r="C97" s="44" t="s">
        <v>187</v>
      </c>
      <c r="D97" s="109" t="s">
        <v>188</v>
      </c>
      <c r="E97" s="110"/>
      <c r="F97" s="110"/>
      <c r="G97" s="110"/>
      <c r="H97" s="110"/>
      <c r="I97" s="118"/>
      <c r="J97" s="55" t="s">
        <v>14</v>
      </c>
      <c r="K97" s="50">
        <v>1</v>
      </c>
      <c r="L97" s="49"/>
      <c r="M97" s="38"/>
    </row>
    <row r="98" spans="1:13" x14ac:dyDescent="0.3">
      <c r="A98" s="11"/>
      <c r="B98" s="12"/>
      <c r="C98" s="56" t="s">
        <v>189</v>
      </c>
      <c r="D98" s="109" t="s">
        <v>190</v>
      </c>
      <c r="E98" s="110"/>
      <c r="F98" s="110"/>
      <c r="G98" s="110"/>
      <c r="H98" s="110"/>
      <c r="I98" s="118"/>
      <c r="J98" s="25" t="s">
        <v>14</v>
      </c>
      <c r="K98" s="57">
        <v>10</v>
      </c>
      <c r="L98" s="49"/>
      <c r="M98" s="38"/>
    </row>
    <row r="99" spans="1:13" x14ac:dyDescent="0.3">
      <c r="A99" s="11"/>
      <c r="B99" s="12"/>
      <c r="C99" s="44" t="s">
        <v>191</v>
      </c>
      <c r="D99" s="109" t="s">
        <v>192</v>
      </c>
      <c r="E99" s="110"/>
      <c r="F99" s="110"/>
      <c r="G99" s="110"/>
      <c r="H99" s="110"/>
      <c r="I99" s="118"/>
      <c r="J99" s="27" t="s">
        <v>14</v>
      </c>
      <c r="K99" s="58">
        <v>5</v>
      </c>
      <c r="L99" s="49"/>
      <c r="M99" s="38"/>
    </row>
    <row r="100" spans="1:13" x14ac:dyDescent="0.3">
      <c r="A100" s="11"/>
      <c r="B100" s="12"/>
      <c r="C100" s="27" t="s">
        <v>193</v>
      </c>
      <c r="D100" s="109" t="s">
        <v>194</v>
      </c>
      <c r="E100" s="110"/>
      <c r="F100" s="110"/>
      <c r="G100" s="110"/>
      <c r="H100" s="110"/>
      <c r="I100" s="118"/>
      <c r="J100" s="27" t="s">
        <v>14</v>
      </c>
      <c r="K100" s="58">
        <v>29</v>
      </c>
      <c r="L100" s="49"/>
      <c r="M100" s="38"/>
    </row>
    <row r="101" spans="1:13" x14ac:dyDescent="0.3">
      <c r="A101" s="11"/>
      <c r="B101" s="12"/>
      <c r="C101" s="27" t="s">
        <v>195</v>
      </c>
      <c r="D101" s="110" t="s">
        <v>196</v>
      </c>
      <c r="E101" s="110"/>
      <c r="F101" s="110"/>
      <c r="G101" s="110"/>
      <c r="H101" s="110"/>
      <c r="I101" s="110"/>
      <c r="J101" s="27" t="s">
        <v>14</v>
      </c>
      <c r="K101" s="58">
        <v>10</v>
      </c>
      <c r="L101" s="49"/>
      <c r="M101" s="38"/>
    </row>
    <row r="102" spans="1:13" x14ac:dyDescent="0.3">
      <c r="A102" s="11"/>
      <c r="B102" s="12"/>
      <c r="C102" s="27" t="s">
        <v>197</v>
      </c>
      <c r="D102" s="109" t="s">
        <v>198</v>
      </c>
      <c r="E102" s="110"/>
      <c r="F102" s="110"/>
      <c r="G102" s="110"/>
      <c r="H102" s="110"/>
      <c r="I102" s="118"/>
      <c r="J102" s="27" t="s">
        <v>14</v>
      </c>
      <c r="K102" s="58">
        <v>1</v>
      </c>
      <c r="L102" s="49"/>
      <c r="M102" s="38"/>
    </row>
    <row r="103" spans="1:13" x14ac:dyDescent="0.3">
      <c r="A103" s="11"/>
      <c r="B103" s="12"/>
      <c r="C103" s="27" t="s">
        <v>199</v>
      </c>
      <c r="D103" s="109" t="s">
        <v>200</v>
      </c>
      <c r="E103" s="110"/>
      <c r="F103" s="110"/>
      <c r="G103" s="110"/>
      <c r="H103" s="110"/>
      <c r="I103" s="118"/>
      <c r="J103" s="27" t="s">
        <v>14</v>
      </c>
      <c r="K103" s="58">
        <v>8</v>
      </c>
      <c r="L103" s="49"/>
      <c r="M103" s="38"/>
    </row>
    <row r="104" spans="1:13" x14ac:dyDescent="0.3">
      <c r="A104" s="11"/>
      <c r="B104" s="12"/>
      <c r="C104" s="27" t="s">
        <v>201</v>
      </c>
      <c r="D104" s="109" t="s">
        <v>202</v>
      </c>
      <c r="E104" s="110"/>
      <c r="F104" s="110"/>
      <c r="G104" s="110"/>
      <c r="H104" s="110"/>
      <c r="I104" s="118"/>
      <c r="J104" s="27" t="s">
        <v>14</v>
      </c>
      <c r="K104" s="58">
        <v>8</v>
      </c>
      <c r="L104" s="49"/>
      <c r="M104" s="38"/>
    </row>
    <row r="105" spans="1:13" x14ac:dyDescent="0.3">
      <c r="A105" s="11"/>
      <c r="B105" s="12"/>
      <c r="C105" s="27" t="s">
        <v>203</v>
      </c>
      <c r="D105" s="128" t="s">
        <v>204</v>
      </c>
      <c r="E105" s="129"/>
      <c r="F105" s="129"/>
      <c r="G105" s="129"/>
      <c r="H105" s="129"/>
      <c r="I105" s="130"/>
      <c r="J105" s="28" t="s">
        <v>14</v>
      </c>
      <c r="K105" s="50">
        <v>14</v>
      </c>
      <c r="L105" s="49"/>
      <c r="M105" s="38"/>
    </row>
    <row r="106" spans="1:13" x14ac:dyDescent="0.3">
      <c r="A106" s="11"/>
      <c r="B106" s="12"/>
      <c r="C106" s="44" t="s">
        <v>205</v>
      </c>
      <c r="D106" s="109" t="s">
        <v>206</v>
      </c>
      <c r="E106" s="110"/>
      <c r="F106" s="110"/>
      <c r="G106" s="110"/>
      <c r="H106" s="110"/>
      <c r="I106" s="118"/>
      <c r="J106" s="55" t="s">
        <v>14</v>
      </c>
      <c r="K106" s="50">
        <v>2</v>
      </c>
      <c r="L106" s="49"/>
      <c r="M106" s="38"/>
    </row>
    <row r="107" spans="1:13" x14ac:dyDescent="0.3">
      <c r="A107" s="11"/>
      <c r="B107" s="12"/>
      <c r="C107" s="44" t="s">
        <v>207</v>
      </c>
      <c r="D107" s="109" t="s">
        <v>208</v>
      </c>
      <c r="E107" s="110"/>
      <c r="F107" s="110"/>
      <c r="G107" s="110"/>
      <c r="H107" s="110"/>
      <c r="I107" s="118"/>
      <c r="J107" s="55" t="s">
        <v>14</v>
      </c>
      <c r="K107" s="50">
        <v>2</v>
      </c>
      <c r="L107" s="49"/>
      <c r="M107" s="38"/>
    </row>
    <row r="108" spans="1:13" x14ac:dyDescent="0.3">
      <c r="A108" s="11"/>
      <c r="B108" s="12"/>
      <c r="C108" s="44" t="s">
        <v>209</v>
      </c>
      <c r="D108" s="109" t="s">
        <v>210</v>
      </c>
      <c r="E108" s="110"/>
      <c r="F108" s="110"/>
      <c r="G108" s="110"/>
      <c r="H108" s="110"/>
      <c r="I108" s="118"/>
      <c r="J108" s="55" t="s">
        <v>14</v>
      </c>
      <c r="K108" s="50">
        <v>3</v>
      </c>
      <c r="L108" s="49"/>
      <c r="M108" s="38"/>
    </row>
    <row r="109" spans="1:13" x14ac:dyDescent="0.3">
      <c r="A109" s="11"/>
      <c r="B109" s="12"/>
      <c r="C109" s="44" t="s">
        <v>211</v>
      </c>
      <c r="D109" s="109" t="s">
        <v>212</v>
      </c>
      <c r="E109" s="110"/>
      <c r="F109" s="110"/>
      <c r="G109" s="110"/>
      <c r="H109" s="110"/>
      <c r="I109" s="118"/>
      <c r="J109" s="55" t="s">
        <v>14</v>
      </c>
      <c r="K109" s="50">
        <v>3</v>
      </c>
      <c r="L109" s="49"/>
      <c r="M109" s="38"/>
    </row>
    <row r="110" spans="1:13" x14ac:dyDescent="0.3">
      <c r="A110" s="11"/>
      <c r="B110" s="12"/>
      <c r="C110" s="44" t="s">
        <v>213</v>
      </c>
      <c r="D110" s="109" t="s">
        <v>214</v>
      </c>
      <c r="E110" s="110"/>
      <c r="F110" s="110"/>
      <c r="G110" s="110"/>
      <c r="H110" s="110"/>
      <c r="I110" s="118"/>
      <c r="J110" s="55" t="s">
        <v>14</v>
      </c>
      <c r="K110" s="50">
        <v>15</v>
      </c>
      <c r="L110" s="49"/>
      <c r="M110" s="38"/>
    </row>
    <row r="111" spans="1:13" x14ac:dyDescent="0.3">
      <c r="A111" s="11"/>
      <c r="B111" s="12"/>
      <c r="C111" s="44" t="s">
        <v>215</v>
      </c>
      <c r="D111" s="125" t="s">
        <v>216</v>
      </c>
      <c r="E111" s="126"/>
      <c r="F111" s="126"/>
      <c r="G111" s="126"/>
      <c r="H111" s="126"/>
      <c r="I111" s="127"/>
      <c r="J111" s="55" t="s">
        <v>17</v>
      </c>
      <c r="K111" s="50">
        <v>50</v>
      </c>
      <c r="L111" s="49"/>
      <c r="M111" s="38"/>
    </row>
    <row r="112" spans="1:13" x14ac:dyDescent="0.3">
      <c r="A112" s="11"/>
      <c r="B112" s="12"/>
      <c r="C112" s="25" t="s">
        <v>217</v>
      </c>
      <c r="D112" s="125" t="s">
        <v>218</v>
      </c>
      <c r="E112" s="126"/>
      <c r="F112" s="126"/>
      <c r="G112" s="126"/>
      <c r="H112" s="126"/>
      <c r="I112" s="127"/>
      <c r="J112" s="59" t="s">
        <v>17</v>
      </c>
      <c r="K112" s="57">
        <v>150</v>
      </c>
      <c r="L112" s="49"/>
      <c r="M112" s="38"/>
    </row>
    <row r="113" spans="1:13" x14ac:dyDescent="0.3">
      <c r="A113" s="11"/>
      <c r="B113" s="12"/>
      <c r="C113" s="27" t="s">
        <v>219</v>
      </c>
      <c r="D113" s="110" t="s">
        <v>220</v>
      </c>
      <c r="E113" s="110"/>
      <c r="F113" s="110"/>
      <c r="G113" s="110"/>
      <c r="H113" s="110"/>
      <c r="I113" s="110"/>
      <c r="J113" s="27" t="s">
        <v>17</v>
      </c>
      <c r="K113" s="58">
        <v>900</v>
      </c>
      <c r="L113" s="49"/>
      <c r="M113" s="38"/>
    </row>
    <row r="114" spans="1:13" x14ac:dyDescent="0.3">
      <c r="A114" s="11"/>
      <c r="B114" s="12"/>
      <c r="C114" s="27" t="s">
        <v>221</v>
      </c>
      <c r="D114" s="110" t="s">
        <v>222</v>
      </c>
      <c r="E114" s="110"/>
      <c r="F114" s="110"/>
      <c r="G114" s="110"/>
      <c r="H114" s="110"/>
      <c r="I114" s="110"/>
      <c r="J114" s="27" t="s">
        <v>17</v>
      </c>
      <c r="K114" s="58">
        <v>600</v>
      </c>
      <c r="L114" s="49"/>
      <c r="M114" s="38"/>
    </row>
    <row r="115" spans="1:13" x14ac:dyDescent="0.3">
      <c r="A115" s="11"/>
      <c r="B115" s="12"/>
      <c r="C115" s="27" t="s">
        <v>223</v>
      </c>
      <c r="D115" s="110" t="s">
        <v>224</v>
      </c>
      <c r="E115" s="110"/>
      <c r="F115" s="110"/>
      <c r="G115" s="110"/>
      <c r="H115" s="110"/>
      <c r="I115" s="110"/>
      <c r="J115" s="27" t="s">
        <v>17</v>
      </c>
      <c r="K115" s="58">
        <v>250</v>
      </c>
      <c r="L115" s="49"/>
      <c r="M115" s="38"/>
    </row>
    <row r="116" spans="1:13" x14ac:dyDescent="0.3">
      <c r="A116" s="11"/>
      <c r="B116" s="12"/>
      <c r="C116" s="27" t="s">
        <v>225</v>
      </c>
      <c r="D116" s="110" t="s">
        <v>226</v>
      </c>
      <c r="E116" s="110"/>
      <c r="F116" s="110"/>
      <c r="G116" s="110"/>
      <c r="H116" s="110"/>
      <c r="I116" s="110"/>
      <c r="J116" s="27" t="s">
        <v>17</v>
      </c>
      <c r="K116" s="58">
        <v>200</v>
      </c>
      <c r="L116" s="49"/>
      <c r="M116" s="38"/>
    </row>
    <row r="117" spans="1:13" ht="15" thickBot="1" x14ac:dyDescent="0.35">
      <c r="A117" s="11"/>
      <c r="B117" s="12"/>
      <c r="C117" s="44"/>
      <c r="D117" s="148"/>
      <c r="E117" s="149"/>
      <c r="F117" s="149"/>
      <c r="G117" s="149"/>
      <c r="H117" s="149"/>
      <c r="I117" s="150"/>
      <c r="J117" s="27"/>
      <c r="K117" s="48"/>
      <c r="L117" s="49"/>
      <c r="M117" s="38"/>
    </row>
    <row r="118" spans="1:13" ht="15" thickBot="1" x14ac:dyDescent="0.35">
      <c r="A118" s="11"/>
      <c r="B118" s="12"/>
      <c r="C118" s="60">
        <v>2</v>
      </c>
      <c r="D118" s="151" t="s">
        <v>227</v>
      </c>
      <c r="E118" s="152"/>
      <c r="F118" s="152"/>
      <c r="G118" s="152"/>
      <c r="H118" s="152"/>
      <c r="I118" s="153"/>
      <c r="J118" s="60"/>
      <c r="K118" s="61"/>
      <c r="L118" s="62"/>
      <c r="M118" s="63">
        <f>SUM(M119:M200)</f>
        <v>0</v>
      </c>
    </row>
    <row r="119" spans="1:13" x14ac:dyDescent="0.3">
      <c r="A119" s="11"/>
      <c r="B119" s="12"/>
      <c r="C119" s="17" t="s">
        <v>12</v>
      </c>
      <c r="D119" s="131" t="s">
        <v>13</v>
      </c>
      <c r="E119" s="132"/>
      <c r="F119" s="132"/>
      <c r="G119" s="132"/>
      <c r="H119" s="132"/>
      <c r="I119" s="133"/>
      <c r="J119" s="17" t="s">
        <v>14</v>
      </c>
      <c r="K119" s="21">
        <v>6</v>
      </c>
      <c r="L119" s="19"/>
      <c r="M119" s="31"/>
    </row>
    <row r="120" spans="1:13" x14ac:dyDescent="0.3">
      <c r="A120" s="11"/>
      <c r="B120" s="12"/>
      <c r="C120" s="17" t="s">
        <v>15</v>
      </c>
      <c r="D120" s="131" t="s">
        <v>16</v>
      </c>
      <c r="E120" s="132"/>
      <c r="F120" s="132"/>
      <c r="G120" s="132"/>
      <c r="H120" s="132"/>
      <c r="I120" s="133"/>
      <c r="J120" s="17" t="s">
        <v>17</v>
      </c>
      <c r="K120" s="21">
        <v>6</v>
      </c>
      <c r="L120" s="19"/>
      <c r="M120" s="31"/>
    </row>
    <row r="121" spans="1:13" x14ac:dyDescent="0.3">
      <c r="A121" s="11"/>
      <c r="B121" s="12"/>
      <c r="C121" s="17" t="s">
        <v>18</v>
      </c>
      <c r="D121" s="131" t="s">
        <v>19</v>
      </c>
      <c r="E121" s="132"/>
      <c r="F121" s="132"/>
      <c r="G121" s="132"/>
      <c r="H121" s="132"/>
      <c r="I121" s="133"/>
      <c r="J121" s="17" t="s">
        <v>14</v>
      </c>
      <c r="K121" s="21">
        <v>4</v>
      </c>
      <c r="L121" s="19"/>
      <c r="M121" s="31"/>
    </row>
    <row r="122" spans="1:13" x14ac:dyDescent="0.3">
      <c r="A122" s="11"/>
      <c r="B122" s="12"/>
      <c r="C122" s="17" t="s">
        <v>20</v>
      </c>
      <c r="D122" s="131" t="s">
        <v>21</v>
      </c>
      <c r="E122" s="132"/>
      <c r="F122" s="132"/>
      <c r="G122" s="132"/>
      <c r="H122" s="132"/>
      <c r="I122" s="133"/>
      <c r="J122" s="17" t="s">
        <v>14</v>
      </c>
      <c r="K122" s="21">
        <v>4</v>
      </c>
      <c r="L122" s="19"/>
      <c r="M122" s="31"/>
    </row>
    <row r="123" spans="1:13" x14ac:dyDescent="0.3">
      <c r="A123" s="11"/>
      <c r="B123" s="12"/>
      <c r="C123" s="17" t="s">
        <v>22</v>
      </c>
      <c r="D123" s="131" t="s">
        <v>23</v>
      </c>
      <c r="E123" s="132"/>
      <c r="F123" s="132"/>
      <c r="G123" s="132"/>
      <c r="H123" s="132"/>
      <c r="I123" s="133"/>
      <c r="J123" s="17" t="s">
        <v>14</v>
      </c>
      <c r="K123" s="21">
        <v>2</v>
      </c>
      <c r="L123" s="19"/>
      <c r="M123" s="31"/>
    </row>
    <row r="124" spans="1:13" x14ac:dyDescent="0.3">
      <c r="A124" s="11"/>
      <c r="B124" s="12"/>
      <c r="C124" s="17" t="s">
        <v>24</v>
      </c>
      <c r="D124" s="131" t="s">
        <v>25</v>
      </c>
      <c r="E124" s="132"/>
      <c r="F124" s="132"/>
      <c r="G124" s="132"/>
      <c r="H124" s="132"/>
      <c r="I124" s="133"/>
      <c r="J124" s="17" t="s">
        <v>14</v>
      </c>
      <c r="K124" s="21">
        <v>20</v>
      </c>
      <c r="L124" s="19"/>
      <c r="M124" s="31"/>
    </row>
    <row r="125" spans="1:13" x14ac:dyDescent="0.3">
      <c r="A125" s="11"/>
      <c r="B125" s="12"/>
      <c r="C125" s="17" t="s">
        <v>30</v>
      </c>
      <c r="D125" s="131" t="s">
        <v>31</v>
      </c>
      <c r="E125" s="132"/>
      <c r="F125" s="132"/>
      <c r="G125" s="132"/>
      <c r="H125" s="132"/>
      <c r="I125" s="133"/>
      <c r="J125" s="17" t="s">
        <v>11</v>
      </c>
      <c r="K125" s="18">
        <v>30</v>
      </c>
      <c r="L125" s="19"/>
      <c r="M125" s="31"/>
    </row>
    <row r="126" spans="1:13" x14ac:dyDescent="0.3">
      <c r="A126" s="11"/>
      <c r="B126" s="12"/>
      <c r="C126" s="17" t="s">
        <v>26</v>
      </c>
      <c r="D126" s="131" t="s">
        <v>27</v>
      </c>
      <c r="E126" s="132"/>
      <c r="F126" s="132"/>
      <c r="G126" s="132"/>
      <c r="H126" s="132"/>
      <c r="I126" s="133"/>
      <c r="J126" s="17" t="s">
        <v>14</v>
      </c>
      <c r="K126" s="21">
        <v>30</v>
      </c>
      <c r="L126" s="19"/>
      <c r="M126" s="31"/>
    </row>
    <row r="127" spans="1:13" x14ac:dyDescent="0.3">
      <c r="A127" s="11"/>
      <c r="B127" s="12"/>
      <c r="C127" s="17" t="s">
        <v>28</v>
      </c>
      <c r="D127" s="131" t="s">
        <v>29</v>
      </c>
      <c r="E127" s="132"/>
      <c r="F127" s="132"/>
      <c r="G127" s="132"/>
      <c r="H127" s="132"/>
      <c r="I127" s="133"/>
      <c r="J127" s="17" t="s">
        <v>14</v>
      </c>
      <c r="K127" s="21">
        <v>3</v>
      </c>
      <c r="L127" s="19"/>
      <c r="M127" s="31"/>
    </row>
    <row r="128" spans="1:13" x14ac:dyDescent="0.3">
      <c r="A128" s="11"/>
      <c r="B128" s="12"/>
      <c r="C128" s="17" t="s">
        <v>34</v>
      </c>
      <c r="D128" s="131" t="s">
        <v>228</v>
      </c>
      <c r="E128" s="132"/>
      <c r="F128" s="132"/>
      <c r="G128" s="132"/>
      <c r="H128" s="132"/>
      <c r="I128" s="133"/>
      <c r="J128" s="17" t="s">
        <v>14</v>
      </c>
      <c r="K128" s="21">
        <v>1</v>
      </c>
      <c r="L128" s="19"/>
      <c r="M128" s="31"/>
    </row>
    <row r="129" spans="1:13" x14ac:dyDescent="0.3">
      <c r="A129" s="11"/>
      <c r="B129" s="12"/>
      <c r="C129" s="17" t="s">
        <v>40</v>
      </c>
      <c r="D129" s="131" t="s">
        <v>41</v>
      </c>
      <c r="E129" s="132"/>
      <c r="F129" s="132"/>
      <c r="G129" s="132"/>
      <c r="H129" s="132"/>
      <c r="I129" s="133"/>
      <c r="J129" s="17" t="s">
        <v>11</v>
      </c>
      <c r="K129" s="18">
        <v>198</v>
      </c>
      <c r="L129" s="19"/>
      <c r="M129" s="31"/>
    </row>
    <row r="130" spans="1:13" x14ac:dyDescent="0.3">
      <c r="A130" s="11"/>
      <c r="B130" s="12"/>
      <c r="C130" s="17" t="s">
        <v>46</v>
      </c>
      <c r="D130" s="131" t="s">
        <v>47</v>
      </c>
      <c r="E130" s="132"/>
      <c r="F130" s="132"/>
      <c r="G130" s="132"/>
      <c r="H130" s="132"/>
      <c r="I130" s="133"/>
      <c r="J130" s="17" t="s">
        <v>44</v>
      </c>
      <c r="K130" s="18">
        <v>0.7</v>
      </c>
      <c r="L130" s="19"/>
      <c r="M130" s="31"/>
    </row>
    <row r="131" spans="1:13" x14ac:dyDescent="0.3">
      <c r="A131" s="11"/>
      <c r="B131" s="12"/>
      <c r="C131" s="25" t="s">
        <v>48</v>
      </c>
      <c r="D131" s="128" t="s">
        <v>49</v>
      </c>
      <c r="E131" s="129"/>
      <c r="F131" s="129"/>
      <c r="G131" s="129"/>
      <c r="H131" s="129"/>
      <c r="I131" s="130"/>
      <c r="J131" s="26" t="s">
        <v>44</v>
      </c>
      <c r="K131" s="18">
        <v>10</v>
      </c>
      <c r="L131" s="19"/>
      <c r="M131" s="31"/>
    </row>
    <row r="132" spans="1:13" x14ac:dyDescent="0.3">
      <c r="A132" s="11"/>
      <c r="B132" s="12"/>
      <c r="C132" s="27" t="s">
        <v>59</v>
      </c>
      <c r="D132" s="128" t="s">
        <v>229</v>
      </c>
      <c r="E132" s="129"/>
      <c r="F132" s="129"/>
      <c r="G132" s="129"/>
      <c r="H132" s="129"/>
      <c r="I132" s="130"/>
      <c r="J132" s="28" t="s">
        <v>44</v>
      </c>
      <c r="K132" s="32">
        <v>0.2</v>
      </c>
      <c r="L132" s="33"/>
      <c r="M132" s="31"/>
    </row>
    <row r="133" spans="1:13" x14ac:dyDescent="0.3">
      <c r="A133" s="11"/>
      <c r="B133" s="12"/>
      <c r="C133" s="27" t="s">
        <v>50</v>
      </c>
      <c r="D133" s="128" t="s">
        <v>51</v>
      </c>
      <c r="E133" s="129"/>
      <c r="F133" s="129"/>
      <c r="G133" s="129"/>
      <c r="H133" s="129"/>
      <c r="I133" s="130"/>
      <c r="J133" s="28" t="s">
        <v>11</v>
      </c>
      <c r="K133" s="18">
        <v>23.3</v>
      </c>
      <c r="L133" s="19"/>
      <c r="M133" s="20"/>
    </row>
    <row r="134" spans="1:13" x14ac:dyDescent="0.3">
      <c r="A134" s="11"/>
      <c r="B134" s="12"/>
      <c r="C134" s="27" t="s">
        <v>61</v>
      </c>
      <c r="D134" s="128" t="s">
        <v>62</v>
      </c>
      <c r="E134" s="129"/>
      <c r="F134" s="129"/>
      <c r="G134" s="129"/>
      <c r="H134" s="129"/>
      <c r="I134" s="130"/>
      <c r="J134" s="28" t="s">
        <v>11</v>
      </c>
      <c r="K134" s="34">
        <v>46.6</v>
      </c>
      <c r="L134" s="31"/>
      <c r="M134" s="31"/>
    </row>
    <row r="135" spans="1:13" x14ac:dyDescent="0.3">
      <c r="A135" s="11"/>
      <c r="B135" s="12"/>
      <c r="C135" s="27" t="s">
        <v>63</v>
      </c>
      <c r="D135" s="128" t="s">
        <v>230</v>
      </c>
      <c r="E135" s="129"/>
      <c r="F135" s="129"/>
      <c r="G135" s="129"/>
      <c r="H135" s="129"/>
      <c r="I135" s="130"/>
      <c r="J135" s="28" t="s">
        <v>11</v>
      </c>
      <c r="K135" s="32">
        <v>46.6</v>
      </c>
      <c r="L135" s="31"/>
      <c r="M135" s="31"/>
    </row>
    <row r="136" spans="1:13" x14ac:dyDescent="0.3">
      <c r="A136" s="11"/>
      <c r="B136" s="12"/>
      <c r="C136" s="27" t="s">
        <v>65</v>
      </c>
      <c r="D136" s="128" t="s">
        <v>231</v>
      </c>
      <c r="E136" s="129"/>
      <c r="F136" s="129"/>
      <c r="G136" s="129"/>
      <c r="H136" s="129"/>
      <c r="I136" s="130"/>
      <c r="J136" s="28" t="s">
        <v>14</v>
      </c>
      <c r="K136" s="35">
        <v>3</v>
      </c>
      <c r="L136" s="20"/>
      <c r="M136" s="31"/>
    </row>
    <row r="137" spans="1:13" x14ac:dyDescent="0.3">
      <c r="A137" s="11"/>
      <c r="B137" s="12"/>
      <c r="C137" s="27" t="s">
        <v>69</v>
      </c>
      <c r="D137" s="128" t="s">
        <v>232</v>
      </c>
      <c r="E137" s="129"/>
      <c r="F137" s="129"/>
      <c r="G137" s="129"/>
      <c r="H137" s="129"/>
      <c r="I137" s="130"/>
      <c r="J137" s="28" t="s">
        <v>14</v>
      </c>
      <c r="K137" s="35">
        <v>3</v>
      </c>
      <c r="L137" s="20"/>
      <c r="M137" s="31"/>
    </row>
    <row r="138" spans="1:13" x14ac:dyDescent="0.3">
      <c r="A138" s="11"/>
      <c r="B138" s="12"/>
      <c r="C138" s="27" t="s">
        <v>71</v>
      </c>
      <c r="D138" s="128" t="s">
        <v>233</v>
      </c>
      <c r="E138" s="129"/>
      <c r="F138" s="129"/>
      <c r="G138" s="129"/>
      <c r="H138" s="129"/>
      <c r="I138" s="130"/>
      <c r="J138" s="28" t="s">
        <v>11</v>
      </c>
      <c r="K138" s="36">
        <v>1.8</v>
      </c>
      <c r="L138" s="20"/>
      <c r="M138" s="20"/>
    </row>
    <row r="139" spans="1:13" x14ac:dyDescent="0.3">
      <c r="A139" s="11"/>
      <c r="B139" s="12"/>
      <c r="C139" s="27" t="s">
        <v>76</v>
      </c>
      <c r="D139" s="128" t="s">
        <v>77</v>
      </c>
      <c r="E139" s="129"/>
      <c r="F139" s="129"/>
      <c r="G139" s="129"/>
      <c r="H139" s="129"/>
      <c r="I139" s="130"/>
      <c r="J139" s="28" t="s">
        <v>14</v>
      </c>
      <c r="K139" s="35">
        <v>1</v>
      </c>
      <c r="L139" s="20"/>
      <c r="M139" s="20"/>
    </row>
    <row r="140" spans="1:13" x14ac:dyDescent="0.3">
      <c r="A140" s="11"/>
      <c r="B140" s="140"/>
      <c r="C140" s="134" t="s">
        <v>78</v>
      </c>
      <c r="D140" s="142" t="s">
        <v>234</v>
      </c>
      <c r="E140" s="143"/>
      <c r="F140" s="143"/>
      <c r="G140" s="143"/>
      <c r="H140" s="143"/>
      <c r="I140" s="144"/>
      <c r="J140" s="134" t="s">
        <v>11</v>
      </c>
      <c r="K140" s="136">
        <v>6.5</v>
      </c>
      <c r="L140" s="138"/>
      <c r="M140" s="138"/>
    </row>
    <row r="141" spans="1:13" x14ac:dyDescent="0.3">
      <c r="A141" s="11"/>
      <c r="B141" s="141"/>
      <c r="C141" s="135"/>
      <c r="D141" s="145"/>
      <c r="E141" s="146"/>
      <c r="F141" s="146"/>
      <c r="G141" s="146"/>
      <c r="H141" s="146"/>
      <c r="I141" s="147"/>
      <c r="J141" s="135"/>
      <c r="K141" s="137"/>
      <c r="L141" s="139"/>
      <c r="M141" s="139"/>
    </row>
    <row r="142" spans="1:13" x14ac:dyDescent="0.3">
      <c r="A142" s="11"/>
      <c r="B142" s="12"/>
      <c r="C142" s="27" t="s">
        <v>82</v>
      </c>
      <c r="D142" s="128" t="s">
        <v>235</v>
      </c>
      <c r="E142" s="129"/>
      <c r="F142" s="129"/>
      <c r="G142" s="129"/>
      <c r="H142" s="129"/>
      <c r="I142" s="130"/>
      <c r="J142" s="28" t="s">
        <v>11</v>
      </c>
      <c r="K142" s="36">
        <v>6</v>
      </c>
      <c r="L142" s="20"/>
      <c r="M142" s="20"/>
    </row>
    <row r="143" spans="1:13" x14ac:dyDescent="0.3">
      <c r="A143" s="11"/>
      <c r="B143" s="12"/>
      <c r="C143" s="27" t="s">
        <v>85</v>
      </c>
      <c r="D143" s="128" t="s">
        <v>86</v>
      </c>
      <c r="E143" s="129"/>
      <c r="F143" s="129"/>
      <c r="G143" s="129"/>
      <c r="H143" s="129"/>
      <c r="I143" s="130"/>
      <c r="J143" s="28" t="s">
        <v>14</v>
      </c>
      <c r="K143" s="35">
        <v>4</v>
      </c>
      <c r="L143" s="20"/>
      <c r="M143" s="20"/>
    </row>
    <row r="144" spans="1:13" x14ac:dyDescent="0.3">
      <c r="A144" s="11"/>
      <c r="B144" s="12"/>
      <c r="C144" s="27" t="s">
        <v>87</v>
      </c>
      <c r="D144" s="128" t="s">
        <v>88</v>
      </c>
      <c r="E144" s="129"/>
      <c r="F144" s="129"/>
      <c r="G144" s="129"/>
      <c r="H144" s="129"/>
      <c r="I144" s="130"/>
      <c r="J144" s="28" t="s">
        <v>14</v>
      </c>
      <c r="K144" s="35">
        <v>4</v>
      </c>
      <c r="L144" s="20"/>
      <c r="M144" s="20"/>
    </row>
    <row r="145" spans="1:13" x14ac:dyDescent="0.3">
      <c r="A145" s="11"/>
      <c r="B145" s="12"/>
      <c r="C145" s="27" t="s">
        <v>89</v>
      </c>
      <c r="D145" s="128" t="s">
        <v>90</v>
      </c>
      <c r="E145" s="129"/>
      <c r="F145" s="129"/>
      <c r="G145" s="129"/>
      <c r="H145" s="129"/>
      <c r="I145" s="130"/>
      <c r="J145" s="28" t="s">
        <v>14</v>
      </c>
      <c r="K145" s="35">
        <v>4</v>
      </c>
      <c r="L145" s="20"/>
      <c r="M145" s="20"/>
    </row>
    <row r="146" spans="1:13" x14ac:dyDescent="0.3">
      <c r="A146" s="11"/>
      <c r="B146" s="12"/>
      <c r="C146" s="27" t="s">
        <v>91</v>
      </c>
      <c r="D146" s="128" t="s">
        <v>92</v>
      </c>
      <c r="E146" s="129"/>
      <c r="F146" s="129"/>
      <c r="G146" s="129"/>
      <c r="H146" s="129"/>
      <c r="I146" s="130"/>
      <c r="J146" s="28" t="s">
        <v>14</v>
      </c>
      <c r="K146" s="35">
        <v>4</v>
      </c>
      <c r="L146" s="20"/>
      <c r="M146" s="20"/>
    </row>
    <row r="147" spans="1:13" x14ac:dyDescent="0.3">
      <c r="A147" s="11"/>
      <c r="B147" s="12"/>
      <c r="C147" s="27" t="s">
        <v>93</v>
      </c>
      <c r="D147" s="128" t="s">
        <v>94</v>
      </c>
      <c r="E147" s="129"/>
      <c r="F147" s="129"/>
      <c r="G147" s="129"/>
      <c r="H147" s="129"/>
      <c r="I147" s="130"/>
      <c r="J147" s="28" t="s">
        <v>14</v>
      </c>
      <c r="K147" s="35">
        <v>4</v>
      </c>
      <c r="L147" s="20"/>
      <c r="M147" s="20"/>
    </row>
    <row r="148" spans="1:13" x14ac:dyDescent="0.3">
      <c r="A148" s="11"/>
      <c r="B148" s="12"/>
      <c r="C148" s="27" t="s">
        <v>95</v>
      </c>
      <c r="D148" s="128" t="s">
        <v>96</v>
      </c>
      <c r="E148" s="129"/>
      <c r="F148" s="129"/>
      <c r="G148" s="129"/>
      <c r="H148" s="129"/>
      <c r="I148" s="130"/>
      <c r="J148" s="28" t="s">
        <v>14</v>
      </c>
      <c r="K148" s="35">
        <v>4</v>
      </c>
      <c r="L148" s="20"/>
      <c r="M148" s="20"/>
    </row>
    <row r="149" spans="1:13" x14ac:dyDescent="0.3">
      <c r="A149" s="11"/>
      <c r="B149" s="12"/>
      <c r="C149" s="27" t="s">
        <v>97</v>
      </c>
      <c r="D149" s="128" t="s">
        <v>236</v>
      </c>
      <c r="E149" s="129"/>
      <c r="F149" s="129"/>
      <c r="G149" s="129"/>
      <c r="H149" s="129"/>
      <c r="I149" s="130"/>
      <c r="J149" s="28" t="s">
        <v>11</v>
      </c>
      <c r="K149" s="36">
        <v>30</v>
      </c>
      <c r="L149" s="20"/>
      <c r="M149" s="20"/>
    </row>
    <row r="150" spans="1:13" x14ac:dyDescent="0.3">
      <c r="A150" s="11"/>
      <c r="B150" s="12"/>
      <c r="C150" s="27" t="s">
        <v>99</v>
      </c>
      <c r="D150" s="128" t="s">
        <v>237</v>
      </c>
      <c r="E150" s="129"/>
      <c r="F150" s="129"/>
      <c r="G150" s="129"/>
      <c r="H150" s="129"/>
      <c r="I150" s="130"/>
      <c r="J150" s="28" t="s">
        <v>11</v>
      </c>
      <c r="K150" s="36">
        <v>27</v>
      </c>
      <c r="L150" s="20"/>
      <c r="M150" s="20"/>
    </row>
    <row r="151" spans="1:13" x14ac:dyDescent="0.3">
      <c r="A151" s="11"/>
      <c r="B151" s="12"/>
      <c r="C151" s="42" t="s">
        <v>111</v>
      </c>
      <c r="D151" s="131" t="s">
        <v>238</v>
      </c>
      <c r="E151" s="132"/>
      <c r="F151" s="132"/>
      <c r="G151" s="132"/>
      <c r="H151" s="132"/>
      <c r="I151" s="133"/>
      <c r="J151" s="43" t="s">
        <v>44</v>
      </c>
      <c r="K151" s="39">
        <v>5</v>
      </c>
      <c r="L151" s="19"/>
      <c r="M151" s="20"/>
    </row>
    <row r="152" spans="1:13" x14ac:dyDescent="0.3">
      <c r="A152" s="11"/>
      <c r="B152" s="12"/>
      <c r="C152" s="17" t="s">
        <v>113</v>
      </c>
      <c r="D152" s="122" t="s">
        <v>114</v>
      </c>
      <c r="E152" s="123"/>
      <c r="F152" s="123"/>
      <c r="G152" s="123"/>
      <c r="H152" s="123"/>
      <c r="I152" s="124"/>
      <c r="J152" s="17" t="s">
        <v>11</v>
      </c>
      <c r="K152" s="18">
        <v>210</v>
      </c>
      <c r="L152" s="19"/>
      <c r="M152" s="20"/>
    </row>
    <row r="153" spans="1:13" x14ac:dyDescent="0.3">
      <c r="A153" s="11"/>
      <c r="B153" s="12"/>
      <c r="C153" s="17" t="s">
        <v>115</v>
      </c>
      <c r="D153" s="122" t="s">
        <v>116</v>
      </c>
      <c r="E153" s="123"/>
      <c r="F153" s="123"/>
      <c r="G153" s="123"/>
      <c r="H153" s="123"/>
      <c r="I153" s="124"/>
      <c r="J153" s="17" t="s">
        <v>17</v>
      </c>
      <c r="K153" s="18">
        <v>167.4</v>
      </c>
      <c r="L153" s="19"/>
      <c r="M153" s="20"/>
    </row>
    <row r="154" spans="1:13" x14ac:dyDescent="0.3">
      <c r="A154" s="11"/>
      <c r="B154" s="12"/>
      <c r="C154" s="17" t="s">
        <v>121</v>
      </c>
      <c r="D154" s="131" t="s">
        <v>122</v>
      </c>
      <c r="E154" s="132"/>
      <c r="F154" s="132"/>
      <c r="G154" s="132"/>
      <c r="H154" s="132"/>
      <c r="I154" s="133"/>
      <c r="J154" s="17" t="s">
        <v>11</v>
      </c>
      <c r="K154" s="18">
        <v>56.6</v>
      </c>
      <c r="L154" s="19"/>
      <c r="M154" s="20"/>
    </row>
    <row r="155" spans="1:13" x14ac:dyDescent="0.3">
      <c r="A155" s="11"/>
      <c r="B155" s="12"/>
      <c r="C155" s="17" t="s">
        <v>239</v>
      </c>
      <c r="D155" s="131" t="s">
        <v>240</v>
      </c>
      <c r="E155" s="132"/>
      <c r="F155" s="132"/>
      <c r="G155" s="132"/>
      <c r="H155" s="132"/>
      <c r="I155" s="133"/>
      <c r="J155" s="17" t="s">
        <v>11</v>
      </c>
      <c r="K155" s="18">
        <v>153</v>
      </c>
      <c r="L155" s="23"/>
      <c r="M155" s="20"/>
    </row>
    <row r="156" spans="1:13" x14ac:dyDescent="0.3">
      <c r="A156" s="11"/>
      <c r="B156" s="12"/>
      <c r="C156" s="27" t="s">
        <v>65</v>
      </c>
      <c r="D156" s="128" t="s">
        <v>241</v>
      </c>
      <c r="E156" s="129"/>
      <c r="F156" s="129"/>
      <c r="G156" s="129"/>
      <c r="H156" s="129"/>
      <c r="I156" s="130"/>
      <c r="J156" s="28" t="s">
        <v>14</v>
      </c>
      <c r="K156" s="35">
        <v>6</v>
      </c>
      <c r="L156" s="20"/>
      <c r="M156" s="31"/>
    </row>
    <row r="157" spans="1:13" x14ac:dyDescent="0.3">
      <c r="A157" s="11"/>
      <c r="B157" s="12"/>
      <c r="C157" s="27" t="s">
        <v>69</v>
      </c>
      <c r="D157" s="128" t="s">
        <v>242</v>
      </c>
      <c r="E157" s="129"/>
      <c r="F157" s="129"/>
      <c r="G157" s="129"/>
      <c r="H157" s="129"/>
      <c r="I157" s="130"/>
      <c r="J157" s="28" t="s">
        <v>14</v>
      </c>
      <c r="K157" s="35">
        <v>6</v>
      </c>
      <c r="L157" s="20"/>
      <c r="M157" s="31"/>
    </row>
    <row r="158" spans="1:13" x14ac:dyDescent="0.3">
      <c r="A158" s="11"/>
      <c r="B158" s="12"/>
      <c r="C158" s="44" t="s">
        <v>125</v>
      </c>
      <c r="D158" s="109" t="s">
        <v>126</v>
      </c>
      <c r="E158" s="110"/>
      <c r="F158" s="110"/>
      <c r="G158" s="110"/>
      <c r="H158" s="110"/>
      <c r="I158" s="118"/>
      <c r="J158" s="27" t="s">
        <v>17</v>
      </c>
      <c r="K158" s="48">
        <v>12</v>
      </c>
      <c r="L158" s="49"/>
      <c r="M158" s="38"/>
    </row>
    <row r="159" spans="1:13" x14ac:dyDescent="0.3">
      <c r="A159" s="11"/>
      <c r="B159" s="12"/>
      <c r="C159" s="44" t="s">
        <v>127</v>
      </c>
      <c r="D159" s="109" t="s">
        <v>128</v>
      </c>
      <c r="E159" s="110"/>
      <c r="F159" s="110"/>
      <c r="G159" s="110"/>
      <c r="H159" s="110"/>
      <c r="I159" s="118"/>
      <c r="J159" s="27" t="s">
        <v>17</v>
      </c>
      <c r="K159" s="48">
        <v>12</v>
      </c>
      <c r="L159" s="49"/>
      <c r="M159" s="38"/>
    </row>
    <row r="160" spans="1:13" x14ac:dyDescent="0.3">
      <c r="A160" s="11"/>
      <c r="B160" s="12"/>
      <c r="C160" s="44" t="s">
        <v>129</v>
      </c>
      <c r="D160" s="109" t="s">
        <v>130</v>
      </c>
      <c r="E160" s="110"/>
      <c r="F160" s="110"/>
      <c r="G160" s="110"/>
      <c r="H160" s="110"/>
      <c r="I160" s="118"/>
      <c r="J160" s="27" t="s">
        <v>17</v>
      </c>
      <c r="K160" s="48">
        <v>24</v>
      </c>
      <c r="L160" s="49"/>
      <c r="M160" s="38"/>
    </row>
    <row r="161" spans="1:13" x14ac:dyDescent="0.3">
      <c r="A161" s="11"/>
      <c r="B161" s="12"/>
      <c r="C161" s="44" t="s">
        <v>131</v>
      </c>
      <c r="D161" s="109" t="s">
        <v>132</v>
      </c>
      <c r="E161" s="110"/>
      <c r="F161" s="110"/>
      <c r="G161" s="110"/>
      <c r="H161" s="110"/>
      <c r="I161" s="118"/>
      <c r="J161" s="27" t="s">
        <v>14</v>
      </c>
      <c r="K161" s="50">
        <v>2</v>
      </c>
      <c r="L161" s="49"/>
      <c r="M161" s="38"/>
    </row>
    <row r="162" spans="1:13" x14ac:dyDescent="0.3">
      <c r="A162" s="11"/>
      <c r="B162" s="12"/>
      <c r="C162" s="44" t="s">
        <v>133</v>
      </c>
      <c r="D162" s="109" t="s">
        <v>134</v>
      </c>
      <c r="E162" s="110"/>
      <c r="F162" s="110"/>
      <c r="G162" s="110"/>
      <c r="H162" s="110"/>
      <c r="I162" s="118"/>
      <c r="J162" s="27" t="s">
        <v>14</v>
      </c>
      <c r="K162" s="50">
        <v>2</v>
      </c>
      <c r="L162" s="49"/>
      <c r="M162" s="38"/>
    </row>
    <row r="163" spans="1:13" x14ac:dyDescent="0.3">
      <c r="A163" s="11"/>
      <c r="B163" s="12"/>
      <c r="C163" s="44" t="s">
        <v>135</v>
      </c>
      <c r="D163" s="109" t="s">
        <v>136</v>
      </c>
      <c r="E163" s="110"/>
      <c r="F163" s="110"/>
      <c r="G163" s="110"/>
      <c r="H163" s="110"/>
      <c r="I163" s="118"/>
      <c r="J163" s="27" t="s">
        <v>14</v>
      </c>
      <c r="K163" s="51">
        <v>2</v>
      </c>
      <c r="L163" s="49"/>
      <c r="M163" s="38"/>
    </row>
    <row r="164" spans="1:13" x14ac:dyDescent="0.3">
      <c r="A164" s="11"/>
      <c r="B164" s="12"/>
      <c r="C164" s="44" t="s">
        <v>139</v>
      </c>
      <c r="D164" s="109" t="s">
        <v>140</v>
      </c>
      <c r="E164" s="110"/>
      <c r="F164" s="110"/>
      <c r="G164" s="110"/>
      <c r="H164" s="110"/>
      <c r="I164" s="118"/>
      <c r="J164" s="27" t="s">
        <v>14</v>
      </c>
      <c r="K164" s="50">
        <v>2</v>
      </c>
      <c r="L164" s="49"/>
      <c r="M164" s="38"/>
    </row>
    <row r="165" spans="1:13" x14ac:dyDescent="0.3">
      <c r="A165" s="11"/>
      <c r="B165" s="12"/>
      <c r="C165" s="44" t="s">
        <v>141</v>
      </c>
      <c r="D165" s="109" t="s">
        <v>142</v>
      </c>
      <c r="E165" s="110"/>
      <c r="F165" s="110"/>
      <c r="G165" s="110"/>
      <c r="H165" s="110"/>
      <c r="I165" s="118"/>
      <c r="J165" s="27" t="s">
        <v>14</v>
      </c>
      <c r="K165" s="52">
        <v>2</v>
      </c>
      <c r="L165" s="53"/>
      <c r="M165" s="38"/>
    </row>
    <row r="166" spans="1:13" x14ac:dyDescent="0.3">
      <c r="A166" s="11"/>
      <c r="B166" s="12"/>
      <c r="C166" s="44" t="s">
        <v>147</v>
      </c>
      <c r="D166" s="109" t="s">
        <v>148</v>
      </c>
      <c r="E166" s="110"/>
      <c r="F166" s="110"/>
      <c r="G166" s="110"/>
      <c r="H166" s="110"/>
      <c r="I166" s="118"/>
      <c r="J166" s="27" t="s">
        <v>14</v>
      </c>
      <c r="K166" s="52">
        <v>2</v>
      </c>
      <c r="L166" s="53"/>
      <c r="M166" s="38"/>
    </row>
    <row r="167" spans="1:13" x14ac:dyDescent="0.3">
      <c r="A167" s="11"/>
      <c r="B167" s="12"/>
      <c r="C167" s="44" t="s">
        <v>149</v>
      </c>
      <c r="D167" s="109" t="s">
        <v>150</v>
      </c>
      <c r="E167" s="110"/>
      <c r="F167" s="110"/>
      <c r="G167" s="110"/>
      <c r="H167" s="110"/>
      <c r="I167" s="118"/>
      <c r="J167" s="27" t="s">
        <v>14</v>
      </c>
      <c r="K167" s="52">
        <v>2</v>
      </c>
      <c r="L167" s="53"/>
      <c r="M167" s="38"/>
    </row>
    <row r="168" spans="1:13" x14ac:dyDescent="0.3">
      <c r="A168" s="11"/>
      <c r="B168" s="12"/>
      <c r="C168" s="44" t="s">
        <v>151</v>
      </c>
      <c r="D168" s="109" t="s">
        <v>152</v>
      </c>
      <c r="E168" s="110"/>
      <c r="F168" s="110"/>
      <c r="G168" s="110"/>
      <c r="H168" s="110"/>
      <c r="I168" s="118"/>
      <c r="J168" s="27" t="s">
        <v>11</v>
      </c>
      <c r="K168" s="54">
        <v>0.5</v>
      </c>
      <c r="L168" s="53"/>
      <c r="M168" s="38"/>
    </row>
    <row r="169" spans="1:13" x14ac:dyDescent="0.3">
      <c r="A169" s="11"/>
      <c r="B169" s="12"/>
      <c r="C169" s="44" t="s">
        <v>153</v>
      </c>
      <c r="D169" s="109" t="s">
        <v>154</v>
      </c>
      <c r="E169" s="110"/>
      <c r="F169" s="110"/>
      <c r="G169" s="110"/>
      <c r="H169" s="110"/>
      <c r="I169" s="118"/>
      <c r="J169" s="27" t="s">
        <v>14</v>
      </c>
      <c r="K169" s="52">
        <v>2</v>
      </c>
      <c r="L169" s="53"/>
      <c r="M169" s="38"/>
    </row>
    <row r="170" spans="1:13" x14ac:dyDescent="0.3">
      <c r="A170" s="11"/>
      <c r="B170" s="12"/>
      <c r="C170" s="44" t="s">
        <v>155</v>
      </c>
      <c r="D170" s="109" t="s">
        <v>156</v>
      </c>
      <c r="E170" s="110"/>
      <c r="F170" s="110"/>
      <c r="G170" s="110"/>
      <c r="H170" s="110"/>
      <c r="I170" s="118"/>
      <c r="J170" s="27" t="s">
        <v>14</v>
      </c>
      <c r="K170" s="52">
        <v>2</v>
      </c>
      <c r="L170" s="53"/>
      <c r="M170" s="38"/>
    </row>
    <row r="171" spans="1:13" x14ac:dyDescent="0.3">
      <c r="A171" s="11"/>
      <c r="B171" s="12"/>
      <c r="C171" s="44" t="s">
        <v>157</v>
      </c>
      <c r="D171" s="109" t="s">
        <v>158</v>
      </c>
      <c r="E171" s="110"/>
      <c r="F171" s="110"/>
      <c r="G171" s="110"/>
      <c r="H171" s="110"/>
      <c r="I171" s="118"/>
      <c r="J171" s="27" t="s">
        <v>14</v>
      </c>
      <c r="K171" s="50">
        <v>2</v>
      </c>
      <c r="L171" s="49"/>
      <c r="M171" s="38"/>
    </row>
    <row r="172" spans="1:13" x14ac:dyDescent="0.3">
      <c r="A172" s="11"/>
      <c r="B172" s="12"/>
      <c r="C172" s="44" t="s">
        <v>161</v>
      </c>
      <c r="D172" s="109" t="s">
        <v>162</v>
      </c>
      <c r="E172" s="110"/>
      <c r="F172" s="110"/>
      <c r="G172" s="110"/>
      <c r="H172" s="110"/>
      <c r="I172" s="118"/>
      <c r="J172" s="27" t="s">
        <v>11</v>
      </c>
      <c r="K172" s="48">
        <v>0.5</v>
      </c>
      <c r="L172" s="49"/>
      <c r="M172" s="38"/>
    </row>
    <row r="173" spans="1:13" x14ac:dyDescent="0.3">
      <c r="A173" s="11"/>
      <c r="B173" s="12"/>
      <c r="C173" s="44" t="s">
        <v>163</v>
      </c>
      <c r="D173" s="109" t="s">
        <v>164</v>
      </c>
      <c r="E173" s="110"/>
      <c r="F173" s="110"/>
      <c r="G173" s="110"/>
      <c r="H173" s="110"/>
      <c r="I173" s="118"/>
      <c r="J173" s="27" t="s">
        <v>14</v>
      </c>
      <c r="K173" s="50">
        <v>2</v>
      </c>
      <c r="L173" s="49"/>
      <c r="M173" s="38"/>
    </row>
    <row r="174" spans="1:13" x14ac:dyDescent="0.3">
      <c r="A174" s="11"/>
      <c r="B174" s="12"/>
      <c r="C174" s="44" t="s">
        <v>165</v>
      </c>
      <c r="D174" s="109" t="s">
        <v>166</v>
      </c>
      <c r="E174" s="110"/>
      <c r="F174" s="110"/>
      <c r="G174" s="110"/>
      <c r="H174" s="110"/>
      <c r="I174" s="118"/>
      <c r="J174" s="27" t="s">
        <v>14</v>
      </c>
      <c r="K174" s="50">
        <v>2</v>
      </c>
      <c r="L174" s="49"/>
      <c r="M174" s="38"/>
    </row>
    <row r="175" spans="1:13" x14ac:dyDescent="0.3">
      <c r="A175" s="11"/>
      <c r="B175" s="12"/>
      <c r="C175" s="44" t="s">
        <v>167</v>
      </c>
      <c r="D175" s="109" t="s">
        <v>168</v>
      </c>
      <c r="E175" s="110"/>
      <c r="F175" s="110"/>
      <c r="G175" s="110"/>
      <c r="H175" s="110"/>
      <c r="I175" s="118"/>
      <c r="J175" s="27" t="s">
        <v>14</v>
      </c>
      <c r="K175" s="50">
        <v>2</v>
      </c>
      <c r="L175" s="49"/>
      <c r="M175" s="38"/>
    </row>
    <row r="176" spans="1:13" x14ac:dyDescent="0.3">
      <c r="A176" s="11"/>
      <c r="B176" s="12"/>
      <c r="C176" s="44" t="s">
        <v>243</v>
      </c>
      <c r="D176" s="109" t="s">
        <v>244</v>
      </c>
      <c r="E176" s="110"/>
      <c r="F176" s="110"/>
      <c r="G176" s="110"/>
      <c r="H176" s="110"/>
      <c r="I176" s="118"/>
      <c r="J176" s="27" t="s">
        <v>14</v>
      </c>
      <c r="K176" s="50">
        <v>2</v>
      </c>
      <c r="L176" s="49"/>
      <c r="M176" s="38"/>
    </row>
    <row r="177" spans="1:13" x14ac:dyDescent="0.3">
      <c r="A177" s="11"/>
      <c r="B177" s="12"/>
      <c r="C177" s="44" t="s">
        <v>173</v>
      </c>
      <c r="D177" s="109" t="s">
        <v>174</v>
      </c>
      <c r="E177" s="110"/>
      <c r="F177" s="110"/>
      <c r="G177" s="110"/>
      <c r="H177" s="110"/>
      <c r="I177" s="118"/>
      <c r="J177" s="55" t="s">
        <v>14</v>
      </c>
      <c r="K177" s="50">
        <v>1</v>
      </c>
      <c r="L177" s="49"/>
      <c r="M177" s="38"/>
    </row>
    <row r="178" spans="1:13" x14ac:dyDescent="0.3">
      <c r="A178" s="11"/>
      <c r="B178" s="12"/>
      <c r="C178" s="44" t="s">
        <v>175</v>
      </c>
      <c r="D178" s="109" t="s">
        <v>176</v>
      </c>
      <c r="E178" s="110"/>
      <c r="F178" s="110"/>
      <c r="G178" s="110"/>
      <c r="H178" s="110"/>
      <c r="I178" s="118"/>
      <c r="J178" s="55" t="s">
        <v>39</v>
      </c>
      <c r="K178" s="50">
        <v>3</v>
      </c>
      <c r="L178" s="49"/>
      <c r="M178" s="38"/>
    </row>
    <row r="179" spans="1:13" x14ac:dyDescent="0.3">
      <c r="A179" s="11"/>
      <c r="B179" s="12"/>
      <c r="C179" s="44" t="s">
        <v>177</v>
      </c>
      <c r="D179" s="109" t="s">
        <v>178</v>
      </c>
      <c r="E179" s="110"/>
      <c r="F179" s="110"/>
      <c r="G179" s="110"/>
      <c r="H179" s="110"/>
      <c r="I179" s="118"/>
      <c r="J179" s="55" t="s">
        <v>14</v>
      </c>
      <c r="K179" s="50">
        <v>1</v>
      </c>
      <c r="L179" s="49"/>
      <c r="M179" s="38"/>
    </row>
    <row r="180" spans="1:13" x14ac:dyDescent="0.3">
      <c r="A180" s="11"/>
      <c r="B180" s="12"/>
      <c r="C180" s="44" t="s">
        <v>179</v>
      </c>
      <c r="D180" s="109" t="s">
        <v>180</v>
      </c>
      <c r="E180" s="110"/>
      <c r="F180" s="110"/>
      <c r="G180" s="110"/>
      <c r="H180" s="110"/>
      <c r="I180" s="118"/>
      <c r="J180" s="55" t="s">
        <v>14</v>
      </c>
      <c r="K180" s="50">
        <v>10</v>
      </c>
      <c r="L180" s="49"/>
      <c r="M180" s="38"/>
    </row>
    <row r="181" spans="1:13" x14ac:dyDescent="0.3">
      <c r="A181" s="11"/>
      <c r="B181" s="12"/>
      <c r="C181" s="44" t="s">
        <v>181</v>
      </c>
      <c r="D181" s="109" t="s">
        <v>182</v>
      </c>
      <c r="E181" s="110"/>
      <c r="F181" s="110"/>
      <c r="G181" s="110"/>
      <c r="H181" s="110"/>
      <c r="I181" s="118"/>
      <c r="J181" s="55" t="s">
        <v>14</v>
      </c>
      <c r="K181" s="50">
        <v>20</v>
      </c>
      <c r="L181" s="49"/>
      <c r="M181" s="38"/>
    </row>
    <row r="182" spans="1:13" x14ac:dyDescent="0.3">
      <c r="A182" s="11"/>
      <c r="B182" s="12"/>
      <c r="C182" s="44" t="s">
        <v>183</v>
      </c>
      <c r="D182" s="109" t="s">
        <v>184</v>
      </c>
      <c r="E182" s="110"/>
      <c r="F182" s="110"/>
      <c r="G182" s="110"/>
      <c r="H182" s="110"/>
      <c r="I182" s="118"/>
      <c r="J182" s="55" t="s">
        <v>14</v>
      </c>
      <c r="K182" s="50">
        <v>1</v>
      </c>
      <c r="L182" s="49"/>
      <c r="M182" s="38"/>
    </row>
    <row r="183" spans="1:13" x14ac:dyDescent="0.3">
      <c r="A183" s="11"/>
      <c r="B183" s="12"/>
      <c r="C183" s="44" t="s">
        <v>185</v>
      </c>
      <c r="D183" s="109" t="s">
        <v>186</v>
      </c>
      <c r="E183" s="110"/>
      <c r="F183" s="110"/>
      <c r="G183" s="110"/>
      <c r="H183" s="110"/>
      <c r="I183" s="118"/>
      <c r="J183" s="55" t="s">
        <v>14</v>
      </c>
      <c r="K183" s="50">
        <v>3</v>
      </c>
      <c r="L183" s="49"/>
      <c r="M183" s="38"/>
    </row>
    <row r="184" spans="1:13" x14ac:dyDescent="0.3">
      <c r="A184" s="11"/>
      <c r="B184" s="12"/>
      <c r="C184" s="44" t="s">
        <v>187</v>
      </c>
      <c r="D184" s="109" t="s">
        <v>188</v>
      </c>
      <c r="E184" s="110"/>
      <c r="F184" s="110"/>
      <c r="G184" s="110"/>
      <c r="H184" s="110"/>
      <c r="I184" s="118"/>
      <c r="J184" s="55" t="s">
        <v>14</v>
      </c>
      <c r="K184" s="50">
        <v>1</v>
      </c>
      <c r="L184" s="49"/>
      <c r="M184" s="38"/>
    </row>
    <row r="185" spans="1:13" x14ac:dyDescent="0.3">
      <c r="A185" s="11"/>
      <c r="B185" s="12"/>
      <c r="C185" s="56" t="s">
        <v>189</v>
      </c>
      <c r="D185" s="109" t="s">
        <v>190</v>
      </c>
      <c r="E185" s="110"/>
      <c r="F185" s="110"/>
      <c r="G185" s="110"/>
      <c r="H185" s="110"/>
      <c r="I185" s="118"/>
      <c r="J185" s="25" t="s">
        <v>14</v>
      </c>
      <c r="K185" s="57">
        <v>25</v>
      </c>
      <c r="L185" s="49"/>
      <c r="M185" s="38"/>
    </row>
    <row r="186" spans="1:13" x14ac:dyDescent="0.3">
      <c r="A186" s="11"/>
      <c r="B186" s="12"/>
      <c r="C186" s="44" t="s">
        <v>191</v>
      </c>
      <c r="D186" s="109" t="s">
        <v>192</v>
      </c>
      <c r="E186" s="110"/>
      <c r="F186" s="110"/>
      <c r="G186" s="110"/>
      <c r="H186" s="110"/>
      <c r="I186" s="118"/>
      <c r="J186" s="27" t="s">
        <v>14</v>
      </c>
      <c r="K186" s="58">
        <v>5</v>
      </c>
      <c r="L186" s="49"/>
      <c r="M186" s="38"/>
    </row>
    <row r="187" spans="1:13" x14ac:dyDescent="0.3">
      <c r="A187" s="11"/>
      <c r="B187" s="12"/>
      <c r="C187" s="27" t="s">
        <v>193</v>
      </c>
      <c r="D187" s="109" t="s">
        <v>194</v>
      </c>
      <c r="E187" s="110"/>
      <c r="F187" s="110"/>
      <c r="G187" s="110"/>
      <c r="H187" s="110"/>
      <c r="I187" s="118"/>
      <c r="J187" s="27" t="s">
        <v>14</v>
      </c>
      <c r="K187" s="58">
        <v>37</v>
      </c>
      <c r="L187" s="49"/>
      <c r="M187" s="38"/>
    </row>
    <row r="188" spans="1:13" x14ac:dyDescent="0.3">
      <c r="A188" s="11"/>
      <c r="B188" s="12"/>
      <c r="C188" s="27" t="s">
        <v>195</v>
      </c>
      <c r="D188" s="110" t="s">
        <v>196</v>
      </c>
      <c r="E188" s="110"/>
      <c r="F188" s="110"/>
      <c r="G188" s="110"/>
      <c r="H188" s="110"/>
      <c r="I188" s="110"/>
      <c r="J188" s="27" t="s">
        <v>14</v>
      </c>
      <c r="K188" s="58">
        <v>15</v>
      </c>
      <c r="L188" s="49"/>
      <c r="M188" s="38"/>
    </row>
    <row r="189" spans="1:13" x14ac:dyDescent="0.3">
      <c r="A189" s="11"/>
      <c r="B189" s="12"/>
      <c r="C189" s="27" t="s">
        <v>199</v>
      </c>
      <c r="D189" s="109" t="s">
        <v>200</v>
      </c>
      <c r="E189" s="110"/>
      <c r="F189" s="110"/>
      <c r="G189" s="110"/>
      <c r="H189" s="110"/>
      <c r="I189" s="118"/>
      <c r="J189" s="27" t="s">
        <v>14</v>
      </c>
      <c r="K189" s="58">
        <v>8</v>
      </c>
      <c r="L189" s="49"/>
      <c r="M189" s="38"/>
    </row>
    <row r="190" spans="1:13" x14ac:dyDescent="0.3">
      <c r="A190" s="11"/>
      <c r="B190" s="12"/>
      <c r="C190" s="27" t="s">
        <v>201</v>
      </c>
      <c r="D190" s="109" t="s">
        <v>202</v>
      </c>
      <c r="E190" s="110"/>
      <c r="F190" s="110"/>
      <c r="G190" s="110"/>
      <c r="H190" s="110"/>
      <c r="I190" s="118"/>
      <c r="J190" s="27" t="s">
        <v>14</v>
      </c>
      <c r="K190" s="58">
        <v>8</v>
      </c>
      <c r="L190" s="49"/>
      <c r="M190" s="38"/>
    </row>
    <row r="191" spans="1:13" x14ac:dyDescent="0.3">
      <c r="A191" s="11"/>
      <c r="B191" s="12"/>
      <c r="C191" s="27" t="s">
        <v>203</v>
      </c>
      <c r="D191" s="128" t="s">
        <v>204</v>
      </c>
      <c r="E191" s="129"/>
      <c r="F191" s="129"/>
      <c r="G191" s="129"/>
      <c r="H191" s="129"/>
      <c r="I191" s="130"/>
      <c r="J191" s="28" t="s">
        <v>14</v>
      </c>
      <c r="K191" s="50">
        <v>11</v>
      </c>
      <c r="L191" s="49"/>
      <c r="M191" s="38"/>
    </row>
    <row r="192" spans="1:13" x14ac:dyDescent="0.3">
      <c r="A192" s="11"/>
      <c r="B192" s="12"/>
      <c r="C192" s="44" t="s">
        <v>205</v>
      </c>
      <c r="D192" s="109" t="s">
        <v>206</v>
      </c>
      <c r="E192" s="110"/>
      <c r="F192" s="110"/>
      <c r="G192" s="110"/>
      <c r="H192" s="110"/>
      <c r="I192" s="118"/>
      <c r="J192" s="55" t="s">
        <v>14</v>
      </c>
      <c r="K192" s="50">
        <v>1</v>
      </c>
      <c r="L192" s="49"/>
      <c r="M192" s="38"/>
    </row>
    <row r="193" spans="1:13" x14ac:dyDescent="0.3">
      <c r="A193" s="11"/>
      <c r="B193" s="12"/>
      <c r="C193" s="44" t="s">
        <v>207</v>
      </c>
      <c r="D193" s="109" t="s">
        <v>208</v>
      </c>
      <c r="E193" s="110"/>
      <c r="F193" s="110"/>
      <c r="G193" s="110"/>
      <c r="H193" s="110"/>
      <c r="I193" s="118"/>
      <c r="J193" s="55" t="s">
        <v>14</v>
      </c>
      <c r="K193" s="50">
        <v>1</v>
      </c>
      <c r="L193" s="49"/>
      <c r="M193" s="38"/>
    </row>
    <row r="194" spans="1:13" x14ac:dyDescent="0.3">
      <c r="A194" s="11"/>
      <c r="B194" s="12"/>
      <c r="C194" s="44" t="s">
        <v>215</v>
      </c>
      <c r="D194" s="125" t="s">
        <v>216</v>
      </c>
      <c r="E194" s="126"/>
      <c r="F194" s="126"/>
      <c r="G194" s="126"/>
      <c r="H194" s="126"/>
      <c r="I194" s="127"/>
      <c r="J194" s="55" t="s">
        <v>17</v>
      </c>
      <c r="K194" s="50">
        <v>50</v>
      </c>
      <c r="L194" s="49"/>
      <c r="M194" s="38"/>
    </row>
    <row r="195" spans="1:13" x14ac:dyDescent="0.3">
      <c r="A195" s="11"/>
      <c r="B195" s="12"/>
      <c r="C195" s="25" t="s">
        <v>217</v>
      </c>
      <c r="D195" s="125" t="s">
        <v>218</v>
      </c>
      <c r="E195" s="126"/>
      <c r="F195" s="126"/>
      <c r="G195" s="126"/>
      <c r="H195" s="126"/>
      <c r="I195" s="127"/>
      <c r="J195" s="59" t="s">
        <v>17</v>
      </c>
      <c r="K195" s="57">
        <v>150</v>
      </c>
      <c r="L195" s="49"/>
      <c r="M195" s="38"/>
    </row>
    <row r="196" spans="1:13" x14ac:dyDescent="0.3">
      <c r="A196" s="11"/>
      <c r="B196" s="12"/>
      <c r="C196" s="27" t="s">
        <v>219</v>
      </c>
      <c r="D196" s="110" t="s">
        <v>220</v>
      </c>
      <c r="E196" s="110"/>
      <c r="F196" s="110"/>
      <c r="G196" s="110"/>
      <c r="H196" s="110"/>
      <c r="I196" s="110"/>
      <c r="J196" s="27" t="s">
        <v>17</v>
      </c>
      <c r="K196" s="58">
        <v>900</v>
      </c>
      <c r="L196" s="49"/>
      <c r="M196" s="38"/>
    </row>
    <row r="197" spans="1:13" x14ac:dyDescent="0.3">
      <c r="A197" s="11"/>
      <c r="B197" s="12"/>
      <c r="C197" s="27" t="s">
        <v>221</v>
      </c>
      <c r="D197" s="110" t="s">
        <v>222</v>
      </c>
      <c r="E197" s="110"/>
      <c r="F197" s="110"/>
      <c r="G197" s="110"/>
      <c r="H197" s="110"/>
      <c r="I197" s="110"/>
      <c r="J197" s="27" t="s">
        <v>17</v>
      </c>
      <c r="K197" s="58">
        <v>600</v>
      </c>
      <c r="L197" s="49"/>
      <c r="M197" s="38"/>
    </row>
    <row r="198" spans="1:13" x14ac:dyDescent="0.3">
      <c r="A198" s="11"/>
      <c r="B198" s="12"/>
      <c r="C198" s="27" t="s">
        <v>223</v>
      </c>
      <c r="D198" s="110" t="s">
        <v>224</v>
      </c>
      <c r="E198" s="110"/>
      <c r="F198" s="110"/>
      <c r="G198" s="110"/>
      <c r="H198" s="110"/>
      <c r="I198" s="110"/>
      <c r="J198" s="27" t="s">
        <v>17</v>
      </c>
      <c r="K198" s="58">
        <v>250</v>
      </c>
      <c r="L198" s="49"/>
      <c r="M198" s="38"/>
    </row>
    <row r="199" spans="1:13" x14ac:dyDescent="0.3">
      <c r="A199" s="11"/>
      <c r="B199" s="12"/>
      <c r="C199" s="27" t="s">
        <v>225</v>
      </c>
      <c r="D199" s="110" t="s">
        <v>226</v>
      </c>
      <c r="E199" s="110"/>
      <c r="F199" s="110"/>
      <c r="G199" s="110"/>
      <c r="H199" s="110"/>
      <c r="I199" s="110"/>
      <c r="J199" s="27" t="s">
        <v>17</v>
      </c>
      <c r="K199" s="58">
        <v>200</v>
      </c>
      <c r="L199" s="49"/>
      <c r="M199" s="38"/>
    </row>
    <row r="200" spans="1:13" x14ac:dyDescent="0.3">
      <c r="A200" s="11"/>
      <c r="B200" s="12"/>
      <c r="C200" s="27"/>
      <c r="D200" s="128"/>
      <c r="E200" s="129"/>
      <c r="F200" s="129"/>
      <c r="G200" s="129"/>
      <c r="H200" s="129"/>
      <c r="I200" s="130"/>
      <c r="J200" s="28"/>
      <c r="K200" s="32"/>
      <c r="L200" s="33"/>
      <c r="M200" s="31"/>
    </row>
    <row r="201" spans="1:13" x14ac:dyDescent="0.3">
      <c r="A201" s="11"/>
      <c r="B201" s="12"/>
      <c r="C201" s="64">
        <v>3</v>
      </c>
      <c r="D201" s="112" t="s">
        <v>245</v>
      </c>
      <c r="E201" s="113"/>
      <c r="F201" s="113"/>
      <c r="G201" s="113"/>
      <c r="H201" s="113"/>
      <c r="I201" s="114"/>
      <c r="J201" s="64"/>
      <c r="K201" s="65"/>
      <c r="L201" s="66"/>
      <c r="M201" s="67">
        <f>SUM(M202:M210)</f>
        <v>0</v>
      </c>
    </row>
    <row r="202" spans="1:13" x14ac:dyDescent="0.3">
      <c r="A202" s="11"/>
      <c r="B202" s="12"/>
      <c r="C202" s="44" t="s">
        <v>246</v>
      </c>
      <c r="D202" s="109" t="s">
        <v>247</v>
      </c>
      <c r="E202" s="110"/>
      <c r="F202" s="110"/>
      <c r="G202" s="110"/>
      <c r="H202" s="110"/>
      <c r="I202" s="118"/>
      <c r="J202" s="27" t="s">
        <v>11</v>
      </c>
      <c r="K202" s="48">
        <v>230</v>
      </c>
      <c r="L202" s="49"/>
      <c r="M202" s="38"/>
    </row>
    <row r="203" spans="1:13" x14ac:dyDescent="0.3">
      <c r="A203" s="11"/>
      <c r="B203" s="12"/>
      <c r="C203" s="44" t="s">
        <v>248</v>
      </c>
      <c r="D203" s="109" t="s">
        <v>249</v>
      </c>
      <c r="E203" s="110"/>
      <c r="F203" s="110"/>
      <c r="G203" s="110"/>
      <c r="H203" s="110"/>
      <c r="I203" s="118"/>
      <c r="J203" s="27" t="s">
        <v>17</v>
      </c>
      <c r="K203" s="48">
        <v>21</v>
      </c>
      <c r="L203" s="49"/>
      <c r="M203" s="38"/>
    </row>
    <row r="204" spans="1:13" x14ac:dyDescent="0.3">
      <c r="A204" s="11"/>
      <c r="B204" s="12"/>
      <c r="C204" s="44" t="s">
        <v>250</v>
      </c>
      <c r="D204" s="109" t="s">
        <v>251</v>
      </c>
      <c r="E204" s="110"/>
      <c r="F204" s="110"/>
      <c r="G204" s="110"/>
      <c r="H204" s="110"/>
      <c r="I204" s="118"/>
      <c r="J204" s="27" t="s">
        <v>11</v>
      </c>
      <c r="K204" s="48">
        <v>230</v>
      </c>
      <c r="L204" s="49"/>
      <c r="M204" s="38"/>
    </row>
    <row r="205" spans="1:13" x14ac:dyDescent="0.3">
      <c r="A205" s="11"/>
      <c r="B205" s="12"/>
      <c r="C205" s="44" t="s">
        <v>252</v>
      </c>
      <c r="D205" s="109" t="s">
        <v>253</v>
      </c>
      <c r="E205" s="110"/>
      <c r="F205" s="110"/>
      <c r="G205" s="110"/>
      <c r="H205" s="110"/>
      <c r="I205" s="118"/>
      <c r="J205" s="27" t="s">
        <v>17</v>
      </c>
      <c r="K205" s="48">
        <v>60</v>
      </c>
      <c r="L205" s="49"/>
      <c r="M205" s="38"/>
    </row>
    <row r="206" spans="1:13" x14ac:dyDescent="0.3">
      <c r="A206" s="11"/>
      <c r="B206" s="12"/>
      <c r="C206" s="44" t="s">
        <v>254</v>
      </c>
      <c r="D206" s="109" t="s">
        <v>255</v>
      </c>
      <c r="E206" s="110"/>
      <c r="F206" s="110"/>
      <c r="G206" s="110"/>
      <c r="H206" s="110"/>
      <c r="I206" s="118"/>
      <c r="J206" s="27" t="s">
        <v>11</v>
      </c>
      <c r="K206" s="48">
        <v>230</v>
      </c>
      <c r="L206" s="49"/>
      <c r="M206" s="38"/>
    </row>
    <row r="207" spans="1:13" x14ac:dyDescent="0.3">
      <c r="A207" s="11"/>
      <c r="B207" s="12"/>
      <c r="C207" s="44" t="s">
        <v>256</v>
      </c>
      <c r="D207" s="109" t="s">
        <v>257</v>
      </c>
      <c r="E207" s="110"/>
      <c r="F207" s="110"/>
      <c r="G207" s="110"/>
      <c r="H207" s="110"/>
      <c r="I207" s="118"/>
      <c r="J207" s="27" t="s">
        <v>11</v>
      </c>
      <c r="K207" s="48">
        <v>230</v>
      </c>
      <c r="L207" s="49"/>
      <c r="M207" s="38"/>
    </row>
    <row r="208" spans="1:13" x14ac:dyDescent="0.3">
      <c r="A208" s="11"/>
      <c r="B208" s="12"/>
      <c r="C208" s="44" t="s">
        <v>258</v>
      </c>
      <c r="D208" s="109" t="s">
        <v>259</v>
      </c>
      <c r="E208" s="110"/>
      <c r="F208" s="110"/>
      <c r="G208" s="110"/>
      <c r="H208" s="110"/>
      <c r="I208" s="118"/>
      <c r="J208" s="27" t="s">
        <v>260</v>
      </c>
      <c r="K208" s="48">
        <v>60</v>
      </c>
      <c r="L208" s="49"/>
      <c r="M208" s="38"/>
    </row>
    <row r="209" spans="1:13" x14ac:dyDescent="0.3">
      <c r="A209" s="11"/>
      <c r="B209" s="12"/>
      <c r="C209" s="44" t="s">
        <v>261</v>
      </c>
      <c r="D209" s="109" t="s">
        <v>262</v>
      </c>
      <c r="E209" s="110"/>
      <c r="F209" s="110"/>
      <c r="G209" s="110"/>
      <c r="H209" s="110"/>
      <c r="I209" s="118"/>
      <c r="J209" s="27" t="s">
        <v>260</v>
      </c>
      <c r="K209" s="48">
        <f>K210</f>
        <v>29.8</v>
      </c>
      <c r="L209" s="49"/>
      <c r="M209" s="38"/>
    </row>
    <row r="210" spans="1:13" x14ac:dyDescent="0.3">
      <c r="A210" s="11"/>
      <c r="B210" s="12"/>
      <c r="C210" s="44" t="s">
        <v>263</v>
      </c>
      <c r="D210" s="109" t="s">
        <v>264</v>
      </c>
      <c r="E210" s="110"/>
      <c r="F210" s="110"/>
      <c r="G210" s="110"/>
      <c r="H210" s="110"/>
      <c r="I210" s="118"/>
      <c r="J210" s="27" t="s">
        <v>260</v>
      </c>
      <c r="K210" s="48">
        <f>(3.4+3.75+0.3)*4</f>
        <v>29.8</v>
      </c>
      <c r="L210" s="49"/>
      <c r="M210" s="38"/>
    </row>
    <row r="211" spans="1:13" x14ac:dyDescent="0.3">
      <c r="A211" s="11"/>
      <c r="B211" s="12"/>
      <c r="C211" s="44"/>
      <c r="D211" s="109"/>
      <c r="E211" s="110"/>
      <c r="F211" s="110"/>
      <c r="G211" s="110"/>
      <c r="H211" s="110"/>
      <c r="I211" s="118"/>
      <c r="J211" s="27"/>
      <c r="K211" s="48"/>
      <c r="L211" s="49"/>
      <c r="M211" s="38"/>
    </row>
    <row r="212" spans="1:13" x14ac:dyDescent="0.3">
      <c r="A212" s="11"/>
      <c r="B212" s="12"/>
      <c r="C212" s="64">
        <v>4</v>
      </c>
      <c r="D212" s="112" t="s">
        <v>265</v>
      </c>
      <c r="E212" s="113"/>
      <c r="F212" s="113"/>
      <c r="G212" s="113"/>
      <c r="H212" s="113"/>
      <c r="I212" s="114"/>
      <c r="J212" s="64"/>
      <c r="K212" s="65"/>
      <c r="L212" s="66"/>
      <c r="M212" s="67">
        <f>SUM(M213:M219)</f>
        <v>0</v>
      </c>
    </row>
    <row r="213" spans="1:13" x14ac:dyDescent="0.3">
      <c r="A213" s="11"/>
      <c r="B213" s="12"/>
      <c r="C213" s="40" t="s">
        <v>266</v>
      </c>
      <c r="D213" s="115" t="s">
        <v>267</v>
      </c>
      <c r="E213" s="116"/>
      <c r="F213" s="116"/>
      <c r="G213" s="116"/>
      <c r="H213" s="116"/>
      <c r="I213" s="117"/>
      <c r="J213" s="40" t="s">
        <v>11</v>
      </c>
      <c r="K213" s="48">
        <v>108</v>
      </c>
      <c r="L213" s="49"/>
      <c r="M213" s="38"/>
    </row>
    <row r="214" spans="1:13" x14ac:dyDescent="0.3">
      <c r="A214" s="11"/>
      <c r="B214" s="12"/>
      <c r="C214" s="40" t="s">
        <v>268</v>
      </c>
      <c r="D214" s="115" t="s">
        <v>269</v>
      </c>
      <c r="E214" s="116"/>
      <c r="F214" s="116"/>
      <c r="G214" s="116"/>
      <c r="H214" s="116"/>
      <c r="I214" s="117"/>
      <c r="J214" s="40" t="s">
        <v>270</v>
      </c>
      <c r="K214" s="48">
        <v>540</v>
      </c>
      <c r="L214" s="49"/>
      <c r="M214" s="38"/>
    </row>
    <row r="215" spans="1:13" x14ac:dyDescent="0.3">
      <c r="A215" s="11"/>
      <c r="B215" s="12"/>
      <c r="C215" s="44" t="s">
        <v>271</v>
      </c>
      <c r="D215" s="109" t="s">
        <v>272</v>
      </c>
      <c r="E215" s="110"/>
      <c r="F215" s="110"/>
      <c r="G215" s="110"/>
      <c r="H215" s="110"/>
      <c r="I215" s="118"/>
      <c r="J215" s="28" t="s">
        <v>11</v>
      </c>
      <c r="K215" s="48">
        <v>540</v>
      </c>
      <c r="L215" s="49"/>
      <c r="M215" s="38"/>
    </row>
    <row r="216" spans="1:13" x14ac:dyDescent="0.3">
      <c r="A216" s="11"/>
      <c r="B216" s="12"/>
      <c r="C216" s="44" t="s">
        <v>273</v>
      </c>
      <c r="D216" s="109" t="s">
        <v>274</v>
      </c>
      <c r="E216" s="110"/>
      <c r="F216" s="110"/>
      <c r="G216" s="110"/>
      <c r="H216" s="110"/>
      <c r="I216" s="118"/>
      <c r="J216" s="27" t="s">
        <v>11</v>
      </c>
      <c r="K216" s="48">
        <v>924</v>
      </c>
      <c r="L216" s="49"/>
      <c r="M216" s="38"/>
    </row>
    <row r="217" spans="1:13" x14ac:dyDescent="0.3">
      <c r="A217" s="11"/>
      <c r="B217" s="12"/>
      <c r="C217" s="44" t="s">
        <v>273</v>
      </c>
      <c r="D217" s="109" t="s">
        <v>275</v>
      </c>
      <c r="E217" s="110"/>
      <c r="F217" s="110"/>
      <c r="G217" s="110"/>
      <c r="H217" s="110"/>
      <c r="I217" s="118"/>
      <c r="J217" s="27" t="s">
        <v>11</v>
      </c>
      <c r="K217" s="48">
        <v>1652</v>
      </c>
      <c r="L217" s="49"/>
      <c r="M217" s="38"/>
    </row>
    <row r="218" spans="1:13" x14ac:dyDescent="0.3">
      <c r="A218" s="11"/>
      <c r="B218" s="12"/>
      <c r="C218" s="44" t="s">
        <v>276</v>
      </c>
      <c r="D218" s="109" t="s">
        <v>277</v>
      </c>
      <c r="E218" s="110"/>
      <c r="F218" s="110"/>
      <c r="G218" s="110"/>
      <c r="H218" s="110"/>
      <c r="I218" s="118"/>
      <c r="J218" s="27" t="s">
        <v>11</v>
      </c>
      <c r="K218" s="48">
        <v>80</v>
      </c>
      <c r="L218" s="49"/>
      <c r="M218" s="38"/>
    </row>
    <row r="219" spans="1:13" x14ac:dyDescent="0.3">
      <c r="A219" s="11"/>
      <c r="B219" s="12"/>
      <c r="C219" s="44" t="s">
        <v>278</v>
      </c>
      <c r="D219" s="109" t="s">
        <v>279</v>
      </c>
      <c r="E219" s="110"/>
      <c r="F219" s="110"/>
      <c r="G219" s="110"/>
      <c r="H219" s="110"/>
      <c r="I219" s="118"/>
      <c r="J219" s="27" t="s">
        <v>11</v>
      </c>
      <c r="K219" s="48">
        <v>45</v>
      </c>
      <c r="L219" s="49"/>
      <c r="M219" s="38"/>
    </row>
    <row r="220" spans="1:13" x14ac:dyDescent="0.3">
      <c r="A220" s="11"/>
      <c r="B220" s="12"/>
      <c r="C220" s="44"/>
      <c r="D220" s="45"/>
      <c r="E220" s="46"/>
      <c r="F220" s="46"/>
      <c r="G220" s="46"/>
      <c r="H220" s="46"/>
      <c r="I220" s="47"/>
      <c r="J220" s="27"/>
      <c r="K220" s="48"/>
      <c r="L220" s="49"/>
      <c r="M220" s="38"/>
    </row>
    <row r="221" spans="1:13" x14ac:dyDescent="0.3">
      <c r="A221" s="11"/>
      <c r="B221" s="12"/>
      <c r="C221" s="64">
        <v>5</v>
      </c>
      <c r="D221" s="112" t="s">
        <v>280</v>
      </c>
      <c r="E221" s="113"/>
      <c r="F221" s="113"/>
      <c r="G221" s="113"/>
      <c r="H221" s="113"/>
      <c r="I221" s="114"/>
      <c r="J221" s="64"/>
      <c r="K221" s="65"/>
      <c r="L221" s="66"/>
      <c r="M221" s="67">
        <f>SUM(M222:M246)</f>
        <v>0</v>
      </c>
    </row>
    <row r="222" spans="1:13" x14ac:dyDescent="0.3">
      <c r="A222" s="11"/>
      <c r="B222" s="12"/>
      <c r="C222" s="44" t="s">
        <v>281</v>
      </c>
      <c r="D222" s="109" t="s">
        <v>282</v>
      </c>
      <c r="E222" s="110"/>
      <c r="F222" s="110"/>
      <c r="G222" s="110"/>
      <c r="H222" s="110"/>
      <c r="I222" s="118"/>
      <c r="J222" s="27" t="s">
        <v>44</v>
      </c>
      <c r="K222" s="48">
        <v>6</v>
      </c>
      <c r="L222" s="49"/>
      <c r="M222" s="38"/>
    </row>
    <row r="223" spans="1:13" x14ac:dyDescent="0.3">
      <c r="A223" s="11"/>
      <c r="B223" s="12"/>
      <c r="C223" s="44" t="s">
        <v>105</v>
      </c>
      <c r="D223" s="109" t="s">
        <v>283</v>
      </c>
      <c r="E223" s="110"/>
      <c r="F223" s="110"/>
      <c r="G223" s="110"/>
      <c r="H223" s="110"/>
      <c r="I223" s="118"/>
      <c r="J223" s="27" t="s">
        <v>44</v>
      </c>
      <c r="K223" s="48">
        <f>62.68*0.03</f>
        <v>1.8803999999999998</v>
      </c>
      <c r="L223" s="49"/>
      <c r="M223" s="38"/>
    </row>
    <row r="224" spans="1:13" x14ac:dyDescent="0.3">
      <c r="A224" s="11"/>
      <c r="B224" s="12"/>
      <c r="C224" s="44" t="s">
        <v>284</v>
      </c>
      <c r="D224" s="109" t="s">
        <v>285</v>
      </c>
      <c r="E224" s="110"/>
      <c r="F224" s="110"/>
      <c r="G224" s="110"/>
      <c r="H224" s="110"/>
      <c r="I224" s="118"/>
      <c r="J224" s="27" t="s">
        <v>39</v>
      </c>
      <c r="K224" s="48">
        <f>784.8+2.4</f>
        <v>787.19999999999993</v>
      </c>
      <c r="L224" s="49"/>
      <c r="M224" s="38"/>
    </row>
    <row r="225" spans="1:13" x14ac:dyDescent="0.3">
      <c r="A225" s="11"/>
      <c r="B225" s="12"/>
      <c r="C225" s="44" t="s">
        <v>286</v>
      </c>
      <c r="D225" s="109" t="s">
        <v>287</v>
      </c>
      <c r="E225" s="110"/>
      <c r="F225" s="110"/>
      <c r="G225" s="110"/>
      <c r="H225" s="110"/>
      <c r="I225" s="118"/>
      <c r="J225" s="27" t="s">
        <v>39</v>
      </c>
      <c r="K225" s="48">
        <f>289.4</f>
        <v>289.39999999999998</v>
      </c>
      <c r="L225" s="49"/>
      <c r="M225" s="38"/>
    </row>
    <row r="226" spans="1:13" x14ac:dyDescent="0.3">
      <c r="A226" s="11"/>
      <c r="B226" s="12"/>
      <c r="C226" s="44" t="s">
        <v>288</v>
      </c>
      <c r="D226" s="109" t="s">
        <v>289</v>
      </c>
      <c r="E226" s="110"/>
      <c r="F226" s="110"/>
      <c r="G226" s="110"/>
      <c r="H226" s="110"/>
      <c r="I226" s="118"/>
      <c r="J226" s="27" t="s">
        <v>44</v>
      </c>
      <c r="K226" s="48">
        <v>7.6</v>
      </c>
      <c r="L226" s="49"/>
      <c r="M226" s="38"/>
    </row>
    <row r="227" spans="1:13" x14ac:dyDescent="0.3">
      <c r="A227" s="11"/>
      <c r="B227" s="12"/>
      <c r="C227" s="44" t="s">
        <v>290</v>
      </c>
      <c r="D227" s="109" t="s">
        <v>291</v>
      </c>
      <c r="E227" s="110"/>
      <c r="F227" s="110"/>
      <c r="G227" s="110"/>
      <c r="H227" s="110"/>
      <c r="I227" s="118"/>
      <c r="J227" s="27" t="s">
        <v>44</v>
      </c>
      <c r="K227" s="48">
        <v>9.1999999999999993</v>
      </c>
      <c r="L227" s="49"/>
      <c r="M227" s="38"/>
    </row>
    <row r="228" spans="1:13" x14ac:dyDescent="0.3">
      <c r="A228" s="11"/>
      <c r="B228" s="12"/>
      <c r="C228" s="44" t="s">
        <v>292</v>
      </c>
      <c r="D228" s="109" t="s">
        <v>293</v>
      </c>
      <c r="E228" s="110"/>
      <c r="F228" s="110"/>
      <c r="G228" s="110"/>
      <c r="H228" s="110"/>
      <c r="I228" s="118"/>
      <c r="J228" s="27" t="s">
        <v>11</v>
      </c>
      <c r="K228" s="48">
        <f>107.7+101.1</f>
        <v>208.8</v>
      </c>
      <c r="L228" s="49"/>
      <c r="M228" s="38"/>
    </row>
    <row r="229" spans="1:13" x14ac:dyDescent="0.3">
      <c r="A229" s="11"/>
      <c r="B229" s="12"/>
      <c r="C229" s="44" t="s">
        <v>294</v>
      </c>
      <c r="D229" s="109" t="s">
        <v>295</v>
      </c>
      <c r="E229" s="110"/>
      <c r="F229" s="110"/>
      <c r="G229" s="110"/>
      <c r="H229" s="110"/>
      <c r="I229" s="118"/>
      <c r="J229" s="27" t="s">
        <v>11</v>
      </c>
      <c r="K229" s="48">
        <v>101.1</v>
      </c>
      <c r="L229" s="49"/>
      <c r="M229" s="38"/>
    </row>
    <row r="230" spans="1:13" x14ac:dyDescent="0.3">
      <c r="A230" s="11"/>
      <c r="B230" s="12"/>
      <c r="C230" s="44" t="s">
        <v>296</v>
      </c>
      <c r="D230" s="109" t="s">
        <v>297</v>
      </c>
      <c r="E230" s="110"/>
      <c r="F230" s="110"/>
      <c r="G230" s="110"/>
      <c r="H230" s="110"/>
      <c r="I230" s="118"/>
      <c r="J230" s="27" t="s">
        <v>11</v>
      </c>
      <c r="K230" s="48">
        <v>107.7</v>
      </c>
      <c r="L230" s="49"/>
      <c r="M230" s="38"/>
    </row>
    <row r="231" spans="1:13" x14ac:dyDescent="0.3">
      <c r="A231" s="11"/>
      <c r="B231" s="12"/>
      <c r="C231" s="44" t="s">
        <v>298</v>
      </c>
      <c r="D231" s="109" t="s">
        <v>299</v>
      </c>
      <c r="E231" s="110"/>
      <c r="F231" s="110"/>
      <c r="G231" s="110"/>
      <c r="H231" s="110"/>
      <c r="I231" s="118"/>
      <c r="J231" s="27" t="s">
        <v>11</v>
      </c>
      <c r="K231" s="48">
        <v>31.16</v>
      </c>
      <c r="L231" s="49"/>
      <c r="M231" s="38"/>
    </row>
    <row r="232" spans="1:13" x14ac:dyDescent="0.3">
      <c r="A232" s="11"/>
      <c r="B232" s="12"/>
      <c r="C232" s="44" t="s">
        <v>300</v>
      </c>
      <c r="D232" s="109" t="s">
        <v>301</v>
      </c>
      <c r="E232" s="110"/>
      <c r="F232" s="110"/>
      <c r="G232" s="110"/>
      <c r="H232" s="110"/>
      <c r="I232" s="118"/>
      <c r="J232" s="27" t="s">
        <v>11</v>
      </c>
      <c r="K232" s="48">
        <v>31.16</v>
      </c>
      <c r="L232" s="49"/>
      <c r="M232" s="38"/>
    </row>
    <row r="233" spans="1:13" x14ac:dyDescent="0.3">
      <c r="A233" s="11"/>
      <c r="B233" s="12"/>
      <c r="C233" s="44" t="s">
        <v>50</v>
      </c>
      <c r="D233" s="109" t="s">
        <v>302</v>
      </c>
      <c r="E233" s="110"/>
      <c r="F233" s="110"/>
      <c r="G233" s="110"/>
      <c r="H233" s="110"/>
      <c r="I233" s="118"/>
      <c r="J233" s="27" t="s">
        <v>11</v>
      </c>
      <c r="K233" s="48">
        <f>(11+3.5+7.5+5.5)*4</f>
        <v>110</v>
      </c>
      <c r="L233" s="49"/>
      <c r="M233" s="38"/>
    </row>
    <row r="234" spans="1:13" x14ac:dyDescent="0.3">
      <c r="A234" s="11"/>
      <c r="B234" s="12"/>
      <c r="C234" s="44" t="s">
        <v>303</v>
      </c>
      <c r="D234" s="109" t="s">
        <v>304</v>
      </c>
      <c r="E234" s="110"/>
      <c r="F234" s="110"/>
      <c r="G234" s="110"/>
      <c r="H234" s="110"/>
      <c r="I234" s="118"/>
      <c r="J234" s="27" t="s">
        <v>11</v>
      </c>
      <c r="K234" s="48">
        <f>K233*2</f>
        <v>220</v>
      </c>
      <c r="L234" s="49"/>
      <c r="M234" s="38"/>
    </row>
    <row r="235" spans="1:13" x14ac:dyDescent="0.3">
      <c r="A235" s="11"/>
      <c r="B235" s="12"/>
      <c r="C235" s="44" t="s">
        <v>305</v>
      </c>
      <c r="D235" s="45" t="s">
        <v>306</v>
      </c>
      <c r="E235" s="46"/>
      <c r="F235" s="46"/>
      <c r="G235" s="46"/>
      <c r="H235" s="46"/>
      <c r="I235" s="47"/>
      <c r="J235" s="27" t="s">
        <v>11</v>
      </c>
      <c r="K235" s="48">
        <f>K233*2</f>
        <v>220</v>
      </c>
      <c r="L235" s="49"/>
      <c r="M235" s="38"/>
    </row>
    <row r="236" spans="1:13" x14ac:dyDescent="0.3">
      <c r="A236" s="11"/>
      <c r="B236" s="12"/>
      <c r="C236" s="17" t="s">
        <v>113</v>
      </c>
      <c r="D236" s="122" t="s">
        <v>114</v>
      </c>
      <c r="E236" s="123"/>
      <c r="F236" s="123"/>
      <c r="G236" s="123"/>
      <c r="H236" s="123"/>
      <c r="I236" s="124"/>
      <c r="J236" s="27" t="s">
        <v>11</v>
      </c>
      <c r="K236" s="48">
        <f>K232</f>
        <v>31.16</v>
      </c>
      <c r="L236" s="49"/>
      <c r="M236" s="38"/>
    </row>
    <row r="237" spans="1:13" x14ac:dyDescent="0.3">
      <c r="A237" s="11"/>
      <c r="B237" s="12"/>
      <c r="C237" s="17" t="s">
        <v>115</v>
      </c>
      <c r="D237" s="122" t="s">
        <v>116</v>
      </c>
      <c r="E237" s="123"/>
      <c r="F237" s="123"/>
      <c r="G237" s="123"/>
      <c r="H237" s="123"/>
      <c r="I237" s="124"/>
      <c r="J237" s="27" t="s">
        <v>260</v>
      </c>
      <c r="K237" s="48">
        <f>11+3.5+5.5+5.5</f>
        <v>25.5</v>
      </c>
      <c r="L237" s="49"/>
      <c r="M237" s="38"/>
    </row>
    <row r="238" spans="1:13" x14ac:dyDescent="0.3">
      <c r="A238" s="11"/>
      <c r="B238" s="12"/>
      <c r="C238" s="25" t="s">
        <v>217</v>
      </c>
      <c r="D238" s="125" t="s">
        <v>218</v>
      </c>
      <c r="E238" s="126"/>
      <c r="F238" s="126"/>
      <c r="G238" s="126"/>
      <c r="H238" s="126"/>
      <c r="I238" s="127"/>
      <c r="J238" s="59" t="s">
        <v>17</v>
      </c>
      <c r="K238" s="48">
        <v>30</v>
      </c>
      <c r="L238" s="49"/>
      <c r="M238" s="38"/>
    </row>
    <row r="239" spans="1:13" x14ac:dyDescent="0.3">
      <c r="A239" s="11"/>
      <c r="B239" s="12"/>
      <c r="C239" s="27" t="s">
        <v>219</v>
      </c>
      <c r="D239" s="110" t="s">
        <v>220</v>
      </c>
      <c r="E239" s="110"/>
      <c r="F239" s="110"/>
      <c r="G239" s="110"/>
      <c r="H239" s="110"/>
      <c r="I239" s="110"/>
      <c r="J239" s="27" t="s">
        <v>17</v>
      </c>
      <c r="K239" s="48">
        <v>30</v>
      </c>
      <c r="L239" s="49"/>
      <c r="M239" s="38"/>
    </row>
    <row r="240" spans="1:13" x14ac:dyDescent="0.3">
      <c r="A240" s="11"/>
      <c r="B240" s="12"/>
      <c r="C240" s="27" t="s">
        <v>201</v>
      </c>
      <c r="D240" s="109" t="s">
        <v>202</v>
      </c>
      <c r="E240" s="110"/>
      <c r="F240" s="110"/>
      <c r="G240" s="110"/>
      <c r="H240" s="110"/>
      <c r="I240" s="118"/>
      <c r="J240" s="27" t="s">
        <v>14</v>
      </c>
      <c r="K240" s="58">
        <v>3</v>
      </c>
      <c r="L240" s="49"/>
      <c r="M240" s="38"/>
    </row>
    <row r="241" spans="1:13" x14ac:dyDescent="0.3">
      <c r="A241" s="11"/>
      <c r="B241" s="12"/>
      <c r="C241" s="44" t="s">
        <v>271</v>
      </c>
      <c r="D241" s="109" t="s">
        <v>272</v>
      </c>
      <c r="E241" s="110"/>
      <c r="F241" s="110"/>
      <c r="G241" s="110"/>
      <c r="H241" s="110"/>
      <c r="I241" s="118"/>
      <c r="J241" s="28" t="s">
        <v>11</v>
      </c>
      <c r="K241" s="48">
        <f>K233</f>
        <v>110</v>
      </c>
      <c r="L241" s="49"/>
      <c r="M241" s="38"/>
    </row>
    <row r="242" spans="1:13" x14ac:dyDescent="0.3">
      <c r="A242" s="11"/>
      <c r="B242" s="12"/>
      <c r="C242" s="44" t="s">
        <v>273</v>
      </c>
      <c r="D242" s="109" t="s">
        <v>274</v>
      </c>
      <c r="E242" s="110"/>
      <c r="F242" s="110"/>
      <c r="G242" s="110"/>
      <c r="H242" s="110"/>
      <c r="I242" s="118"/>
      <c r="J242" s="27" t="s">
        <v>11</v>
      </c>
      <c r="K242" s="48">
        <f>K241</f>
        <v>110</v>
      </c>
      <c r="L242" s="49"/>
      <c r="M242" s="38"/>
    </row>
    <row r="243" spans="1:13" x14ac:dyDescent="0.3">
      <c r="A243" s="11"/>
      <c r="B243" s="12"/>
      <c r="C243" s="44" t="s">
        <v>273</v>
      </c>
      <c r="D243" s="109" t="s">
        <v>275</v>
      </c>
      <c r="E243" s="110"/>
      <c r="F243" s="110"/>
      <c r="G243" s="110"/>
      <c r="H243" s="110"/>
      <c r="I243" s="118"/>
      <c r="J243" s="27" t="s">
        <v>11</v>
      </c>
      <c r="K243" s="48">
        <f>K241</f>
        <v>110</v>
      </c>
      <c r="L243" s="49"/>
      <c r="M243" s="38"/>
    </row>
    <row r="244" spans="1:13" x14ac:dyDescent="0.3">
      <c r="A244" s="11"/>
      <c r="B244" s="12"/>
      <c r="C244" s="44" t="s">
        <v>254</v>
      </c>
      <c r="D244" s="109" t="s">
        <v>255</v>
      </c>
      <c r="E244" s="110"/>
      <c r="F244" s="110"/>
      <c r="G244" s="110"/>
      <c r="H244" s="110"/>
      <c r="I244" s="118"/>
      <c r="J244" s="27" t="s">
        <v>11</v>
      </c>
      <c r="K244" s="48">
        <f>K236</f>
        <v>31.16</v>
      </c>
      <c r="L244" s="49"/>
      <c r="M244" s="38"/>
    </row>
    <row r="245" spans="1:13" x14ac:dyDescent="0.3">
      <c r="A245" s="11"/>
      <c r="B245" s="12"/>
      <c r="C245" s="44" t="s">
        <v>256</v>
      </c>
      <c r="D245" s="109" t="s">
        <v>257</v>
      </c>
      <c r="E245" s="110"/>
      <c r="F245" s="110"/>
      <c r="G245" s="110"/>
      <c r="H245" s="110"/>
      <c r="I245" s="118"/>
      <c r="J245" s="27" t="s">
        <v>11</v>
      </c>
      <c r="K245" s="48">
        <f>K244</f>
        <v>31.16</v>
      </c>
      <c r="L245" s="49"/>
      <c r="M245" s="38"/>
    </row>
    <row r="246" spans="1:13" x14ac:dyDescent="0.3">
      <c r="A246" s="11"/>
      <c r="B246" s="12"/>
      <c r="C246" s="44" t="s">
        <v>258</v>
      </c>
      <c r="D246" s="109" t="s">
        <v>259</v>
      </c>
      <c r="E246" s="110"/>
      <c r="F246" s="110"/>
      <c r="G246" s="110"/>
      <c r="H246" s="110"/>
      <c r="I246" s="118"/>
      <c r="J246" s="27" t="s">
        <v>260</v>
      </c>
      <c r="K246" s="48">
        <v>11</v>
      </c>
      <c r="L246" s="49"/>
      <c r="M246" s="38"/>
    </row>
    <row r="247" spans="1:13" x14ac:dyDescent="0.3">
      <c r="A247" s="11"/>
      <c r="B247" s="12"/>
      <c r="C247" s="44"/>
      <c r="D247" s="45"/>
      <c r="E247" s="46"/>
      <c r="F247" s="46"/>
      <c r="G247" s="46"/>
      <c r="H247" s="46"/>
      <c r="I247" s="47"/>
      <c r="J247" s="27"/>
      <c r="K247" s="48"/>
      <c r="L247" s="49"/>
      <c r="M247" s="38"/>
    </row>
    <row r="248" spans="1:13" x14ac:dyDescent="0.3">
      <c r="A248" s="11"/>
      <c r="B248" s="12"/>
      <c r="C248" s="68">
        <v>6</v>
      </c>
      <c r="D248" s="112" t="s">
        <v>307</v>
      </c>
      <c r="E248" s="113"/>
      <c r="F248" s="113"/>
      <c r="G248" s="113"/>
      <c r="H248" s="113"/>
      <c r="I248" s="114"/>
      <c r="J248" s="69"/>
      <c r="K248" s="70"/>
      <c r="L248" s="71"/>
      <c r="M248" s="67">
        <f>SUM(M249:M254)</f>
        <v>0</v>
      </c>
    </row>
    <row r="249" spans="1:13" ht="15" thickBot="1" x14ac:dyDescent="0.35">
      <c r="A249" s="11"/>
      <c r="B249" s="12"/>
      <c r="C249" s="72" t="s">
        <v>308</v>
      </c>
      <c r="D249" s="119" t="s">
        <v>309</v>
      </c>
      <c r="E249" s="120"/>
      <c r="F249" s="120"/>
      <c r="G249" s="120"/>
      <c r="H249" s="120"/>
      <c r="I249" s="121"/>
      <c r="J249" s="27" t="s">
        <v>310</v>
      </c>
      <c r="K249" s="48">
        <v>8</v>
      </c>
      <c r="L249" s="49"/>
      <c r="M249" s="38"/>
    </row>
    <row r="250" spans="1:13" x14ac:dyDescent="0.3">
      <c r="A250" s="11"/>
      <c r="B250" s="12"/>
      <c r="C250" s="74" t="s">
        <v>311</v>
      </c>
      <c r="D250" s="109" t="s">
        <v>312</v>
      </c>
      <c r="E250" s="110"/>
      <c r="F250" s="110"/>
      <c r="G250" s="110"/>
      <c r="H250" s="110"/>
      <c r="I250" s="111"/>
      <c r="J250" s="75" t="s">
        <v>310</v>
      </c>
      <c r="K250" s="76">
        <v>7</v>
      </c>
      <c r="L250" s="77"/>
      <c r="M250" s="38"/>
    </row>
    <row r="251" spans="1:13" x14ac:dyDescent="0.3">
      <c r="A251" s="11"/>
      <c r="B251" s="12"/>
      <c r="C251" s="56" t="s">
        <v>313</v>
      </c>
      <c r="D251" s="109" t="s">
        <v>314</v>
      </c>
      <c r="E251" s="110"/>
      <c r="F251" s="110"/>
      <c r="G251" s="110"/>
      <c r="H251" s="110"/>
      <c r="I251" s="111"/>
      <c r="J251" s="75" t="s">
        <v>310</v>
      </c>
      <c r="K251" s="76">
        <v>8</v>
      </c>
      <c r="L251" s="77"/>
      <c r="M251" s="38"/>
    </row>
    <row r="252" spans="1:13" x14ac:dyDescent="0.3">
      <c r="A252" s="11"/>
      <c r="B252" s="12"/>
      <c r="C252" s="56" t="s">
        <v>315</v>
      </c>
      <c r="D252" s="109" t="s">
        <v>316</v>
      </c>
      <c r="E252" s="110"/>
      <c r="F252" s="110"/>
      <c r="G252" s="110"/>
      <c r="H252" s="110"/>
      <c r="I252" s="111"/>
      <c r="J252" s="75" t="s">
        <v>310</v>
      </c>
      <c r="K252" s="76">
        <v>8</v>
      </c>
      <c r="L252" s="77"/>
      <c r="M252" s="38"/>
    </row>
    <row r="253" spans="1:13" x14ac:dyDescent="0.3">
      <c r="A253" s="11"/>
      <c r="B253" s="12"/>
      <c r="C253" s="56" t="s">
        <v>317</v>
      </c>
      <c r="D253" s="109" t="s">
        <v>318</v>
      </c>
      <c r="E253" s="110"/>
      <c r="F253" s="110"/>
      <c r="G253" s="110"/>
      <c r="H253" s="110"/>
      <c r="I253" s="111"/>
      <c r="J253" s="75" t="s">
        <v>310</v>
      </c>
      <c r="K253" s="76">
        <v>24</v>
      </c>
      <c r="L253" s="77"/>
      <c r="M253" s="38"/>
    </row>
    <row r="254" spans="1:13" x14ac:dyDescent="0.3">
      <c r="A254" s="11"/>
      <c r="B254" s="12"/>
      <c r="C254" s="56" t="s">
        <v>319</v>
      </c>
      <c r="D254" s="109" t="s">
        <v>320</v>
      </c>
      <c r="E254" s="110"/>
      <c r="F254" s="110"/>
      <c r="G254" s="110"/>
      <c r="H254" s="110"/>
      <c r="I254" s="111"/>
      <c r="J254" s="75" t="s">
        <v>310</v>
      </c>
      <c r="K254" s="76">
        <v>21</v>
      </c>
      <c r="L254" s="77"/>
      <c r="M254" s="38"/>
    </row>
    <row r="255" spans="1:13" x14ac:dyDescent="0.3">
      <c r="A255" s="11"/>
      <c r="B255" s="12"/>
      <c r="C255" s="56"/>
      <c r="D255" s="109"/>
      <c r="E255" s="110"/>
      <c r="F255" s="110"/>
      <c r="G255" s="110"/>
      <c r="H255" s="110"/>
      <c r="I255" s="111"/>
      <c r="J255" s="75"/>
      <c r="K255" s="76"/>
      <c r="L255" s="77"/>
      <c r="M255" s="78"/>
    </row>
    <row r="256" spans="1:13" x14ac:dyDescent="0.3">
      <c r="A256" s="11"/>
      <c r="B256" s="12"/>
      <c r="C256" s="68">
        <v>7</v>
      </c>
      <c r="D256" s="112" t="s">
        <v>321</v>
      </c>
      <c r="E256" s="113"/>
      <c r="F256" s="113"/>
      <c r="G256" s="113"/>
      <c r="H256" s="113"/>
      <c r="I256" s="114"/>
      <c r="J256" s="69"/>
      <c r="K256" s="70"/>
      <c r="L256" s="71"/>
      <c r="M256" s="67">
        <f>M257</f>
        <v>0</v>
      </c>
    </row>
    <row r="257" spans="1:13" x14ac:dyDescent="0.3">
      <c r="A257" s="11"/>
      <c r="B257" s="12"/>
      <c r="C257" s="79" t="s">
        <v>322</v>
      </c>
      <c r="D257" s="109" t="s">
        <v>323</v>
      </c>
      <c r="E257" s="110"/>
      <c r="F257" s="110"/>
      <c r="G257" s="110"/>
      <c r="H257" s="110"/>
      <c r="I257" s="111"/>
      <c r="J257" s="75" t="s">
        <v>11</v>
      </c>
      <c r="K257" s="76">
        <v>50</v>
      </c>
      <c r="L257" s="77"/>
      <c r="M257" s="78">
        <f>K257*L257</f>
        <v>0</v>
      </c>
    </row>
    <row r="258" spans="1:13" ht="15" thickBot="1" x14ac:dyDescent="0.35">
      <c r="A258" s="11"/>
      <c r="B258" s="12"/>
      <c r="C258" s="80"/>
      <c r="D258" s="73"/>
      <c r="E258" s="73"/>
      <c r="F258" s="73"/>
      <c r="G258" s="73"/>
      <c r="H258" s="73"/>
      <c r="I258" s="73"/>
      <c r="J258" s="75"/>
      <c r="K258" s="76"/>
      <c r="L258" s="77"/>
      <c r="M258" s="78"/>
    </row>
    <row r="259" spans="1:13" x14ac:dyDescent="0.3">
      <c r="A259" s="11"/>
      <c r="B259" s="12"/>
      <c r="C259" s="81">
        <v>8</v>
      </c>
      <c r="D259" s="112" t="s">
        <v>324</v>
      </c>
      <c r="E259" s="113"/>
      <c r="F259" s="113"/>
      <c r="G259" s="113"/>
      <c r="H259" s="113"/>
      <c r="I259" s="114"/>
      <c r="J259" s="82"/>
      <c r="K259" s="83"/>
      <c r="L259" s="84"/>
      <c r="M259" s="67">
        <f>M260</f>
        <v>0</v>
      </c>
    </row>
    <row r="260" spans="1:13" x14ac:dyDescent="0.3">
      <c r="A260" s="11"/>
      <c r="B260" s="12"/>
      <c r="C260" s="85" t="s">
        <v>325</v>
      </c>
      <c r="D260" s="115" t="s">
        <v>326</v>
      </c>
      <c r="E260" s="116"/>
      <c r="F260" s="116"/>
      <c r="G260" s="116"/>
      <c r="H260" s="116"/>
      <c r="I260" s="117"/>
      <c r="J260" s="59" t="s">
        <v>11</v>
      </c>
      <c r="K260" s="86">
        <v>545</v>
      </c>
      <c r="L260" s="24"/>
      <c r="M260" s="38">
        <f>K260*L260</f>
        <v>0</v>
      </c>
    </row>
    <row r="261" spans="1:13" x14ac:dyDescent="0.3">
      <c r="A261" s="11"/>
      <c r="B261" s="12"/>
      <c r="C261" s="44"/>
      <c r="D261" s="109"/>
      <c r="E261" s="110"/>
      <c r="F261" s="110"/>
      <c r="G261" s="110"/>
      <c r="H261" s="110"/>
      <c r="I261" s="118"/>
      <c r="J261" s="27"/>
      <c r="K261" s="48"/>
      <c r="L261" s="49"/>
      <c r="M261" s="38"/>
    </row>
    <row r="262" spans="1:13" x14ac:dyDescent="0.3">
      <c r="A262" s="11"/>
      <c r="B262" s="12"/>
      <c r="C262" s="64"/>
      <c r="D262" s="99" t="s">
        <v>327</v>
      </c>
      <c r="E262" s="100"/>
      <c r="F262" s="100"/>
      <c r="G262" s="100"/>
      <c r="H262" s="100"/>
      <c r="I262" s="101"/>
      <c r="J262" s="64"/>
      <c r="K262" s="87"/>
      <c r="L262" s="66"/>
      <c r="M262" s="71">
        <f>M6+M118+M201+M212+M221+M248+M259+M256</f>
        <v>0</v>
      </c>
    </row>
    <row r="263" spans="1:13" x14ac:dyDescent="0.3">
      <c r="A263" s="11"/>
      <c r="B263" s="12"/>
      <c r="C263" s="85"/>
      <c r="D263" s="102" t="s">
        <v>328</v>
      </c>
      <c r="E263" s="103"/>
      <c r="F263" s="103"/>
      <c r="G263" s="103"/>
      <c r="H263" s="103"/>
      <c r="I263" s="104"/>
      <c r="J263" s="40"/>
      <c r="K263" s="37"/>
      <c r="L263" s="49"/>
      <c r="M263" s="38"/>
    </row>
    <row r="264" spans="1:13" ht="15" thickBot="1" x14ac:dyDescent="0.35">
      <c r="A264" s="11"/>
      <c r="B264" s="12"/>
      <c r="C264" s="88"/>
      <c r="D264" s="105" t="s">
        <v>329</v>
      </c>
      <c r="E264" s="106"/>
      <c r="F264" s="106"/>
      <c r="G264" s="106"/>
      <c r="H264" s="106"/>
      <c r="I264" s="107"/>
      <c r="J264" s="89"/>
      <c r="K264" s="90"/>
      <c r="L264" s="91"/>
      <c r="M264" s="92">
        <f>M262*1.2354</f>
        <v>0</v>
      </c>
    </row>
    <row r="266" spans="1:13" x14ac:dyDescent="0.3">
      <c r="B266" s="108"/>
      <c r="C266" s="108"/>
      <c r="D266" s="108"/>
      <c r="E266" s="108"/>
      <c r="F266" s="108"/>
      <c r="G266" s="108"/>
      <c r="H266" s="108"/>
    </row>
    <row r="267" spans="1:13" x14ac:dyDescent="0.3">
      <c r="B267" s="108"/>
      <c r="C267" s="108"/>
      <c r="D267" s="108"/>
      <c r="E267" s="108"/>
      <c r="F267" s="108"/>
      <c r="G267" s="108"/>
      <c r="H267" s="108"/>
    </row>
    <row r="268" spans="1:13" x14ac:dyDescent="0.3">
      <c r="B268" s="108"/>
      <c r="C268" s="108"/>
      <c r="D268" s="108"/>
      <c r="E268" s="108"/>
      <c r="F268" s="108"/>
      <c r="G268" s="108"/>
      <c r="H268" s="108"/>
    </row>
  </sheetData>
  <mergeCells count="272">
    <mergeCell ref="D8:I8"/>
    <mergeCell ref="D9:I9"/>
    <mergeCell ref="D10:I10"/>
    <mergeCell ref="D11:I11"/>
    <mergeCell ref="D12:I12"/>
    <mergeCell ref="D13:I13"/>
    <mergeCell ref="B2:M2"/>
    <mergeCell ref="B3:M3"/>
    <mergeCell ref="B4:M4"/>
    <mergeCell ref="D5:I5"/>
    <mergeCell ref="D6:I6"/>
    <mergeCell ref="D7:I7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K40:K41"/>
    <mergeCell ref="L40:L41"/>
    <mergeCell ref="M40:M41"/>
    <mergeCell ref="D42:I42"/>
    <mergeCell ref="D43:I43"/>
    <mergeCell ref="D44:I44"/>
    <mergeCell ref="D38:I38"/>
    <mergeCell ref="D39:I39"/>
    <mergeCell ref="B40:B41"/>
    <mergeCell ref="C40:C41"/>
    <mergeCell ref="D40:I41"/>
    <mergeCell ref="J40:J41"/>
    <mergeCell ref="D51:I51"/>
    <mergeCell ref="D52:I52"/>
    <mergeCell ref="D53:I53"/>
    <mergeCell ref="D54:I54"/>
    <mergeCell ref="D55:I55"/>
    <mergeCell ref="D56:I56"/>
    <mergeCell ref="D45:I45"/>
    <mergeCell ref="D46:I46"/>
    <mergeCell ref="D47:I47"/>
    <mergeCell ref="D48:I48"/>
    <mergeCell ref="D49:I49"/>
    <mergeCell ref="D50:I50"/>
    <mergeCell ref="D63:I63"/>
    <mergeCell ref="D64:I64"/>
    <mergeCell ref="D65:I65"/>
    <mergeCell ref="D66:I66"/>
    <mergeCell ref="D67:I67"/>
    <mergeCell ref="D68:I68"/>
    <mergeCell ref="D57:I57"/>
    <mergeCell ref="D58:I58"/>
    <mergeCell ref="D59:I59"/>
    <mergeCell ref="D60:I60"/>
    <mergeCell ref="D61:I61"/>
    <mergeCell ref="D62:I62"/>
    <mergeCell ref="D75:I75"/>
    <mergeCell ref="D76:I76"/>
    <mergeCell ref="D77:I77"/>
    <mergeCell ref="D78:I78"/>
    <mergeCell ref="D79:I79"/>
    <mergeCell ref="D80:I80"/>
    <mergeCell ref="D69:I69"/>
    <mergeCell ref="D70:I70"/>
    <mergeCell ref="D71:I71"/>
    <mergeCell ref="D72:I72"/>
    <mergeCell ref="D73:I73"/>
    <mergeCell ref="D74:I74"/>
    <mergeCell ref="D87:I87"/>
    <mergeCell ref="D88:I88"/>
    <mergeCell ref="D89:I89"/>
    <mergeCell ref="D90:I90"/>
    <mergeCell ref="D91:I91"/>
    <mergeCell ref="D92:I92"/>
    <mergeCell ref="D81:I81"/>
    <mergeCell ref="D82:I82"/>
    <mergeCell ref="D83:I83"/>
    <mergeCell ref="D84:I84"/>
    <mergeCell ref="D85:I85"/>
    <mergeCell ref="D86:I86"/>
    <mergeCell ref="D99:I99"/>
    <mergeCell ref="D100:I100"/>
    <mergeCell ref="D101:I101"/>
    <mergeCell ref="D102:I102"/>
    <mergeCell ref="D103:I103"/>
    <mergeCell ref="D104:I104"/>
    <mergeCell ref="D93:I93"/>
    <mergeCell ref="D94:I94"/>
    <mergeCell ref="D95:I95"/>
    <mergeCell ref="D96:I96"/>
    <mergeCell ref="D97:I97"/>
    <mergeCell ref="D98:I98"/>
    <mergeCell ref="D111:I111"/>
    <mergeCell ref="D112:I112"/>
    <mergeCell ref="D113:I113"/>
    <mergeCell ref="D114:I114"/>
    <mergeCell ref="D115:I115"/>
    <mergeCell ref="D116:I116"/>
    <mergeCell ref="D105:I105"/>
    <mergeCell ref="D106:I106"/>
    <mergeCell ref="D107:I107"/>
    <mergeCell ref="D108:I108"/>
    <mergeCell ref="D109:I109"/>
    <mergeCell ref="D110:I110"/>
    <mergeCell ref="D123:I123"/>
    <mergeCell ref="D124:I124"/>
    <mergeCell ref="D125:I125"/>
    <mergeCell ref="D126:I126"/>
    <mergeCell ref="D127:I127"/>
    <mergeCell ref="D128:I128"/>
    <mergeCell ref="D117:I117"/>
    <mergeCell ref="D118:I118"/>
    <mergeCell ref="D119:I119"/>
    <mergeCell ref="D120:I120"/>
    <mergeCell ref="D121:I121"/>
    <mergeCell ref="D122:I122"/>
    <mergeCell ref="B140:B141"/>
    <mergeCell ref="C140:C141"/>
    <mergeCell ref="D140:I141"/>
    <mergeCell ref="D129:I129"/>
    <mergeCell ref="D130:I130"/>
    <mergeCell ref="D131:I131"/>
    <mergeCell ref="D132:I132"/>
    <mergeCell ref="D133:I133"/>
    <mergeCell ref="D134:I134"/>
    <mergeCell ref="J140:J141"/>
    <mergeCell ref="K140:K141"/>
    <mergeCell ref="L140:L141"/>
    <mergeCell ref="M140:M141"/>
    <mergeCell ref="D142:I142"/>
    <mergeCell ref="D143:I143"/>
    <mergeCell ref="D135:I135"/>
    <mergeCell ref="D136:I136"/>
    <mergeCell ref="D137:I137"/>
    <mergeCell ref="D138:I138"/>
    <mergeCell ref="D139:I139"/>
    <mergeCell ref="D150:I150"/>
    <mergeCell ref="D151:I151"/>
    <mergeCell ref="D152:I152"/>
    <mergeCell ref="D153:I153"/>
    <mergeCell ref="D154:I154"/>
    <mergeCell ref="D155:I155"/>
    <mergeCell ref="D144:I144"/>
    <mergeCell ref="D145:I145"/>
    <mergeCell ref="D146:I146"/>
    <mergeCell ref="D147:I147"/>
    <mergeCell ref="D148:I148"/>
    <mergeCell ref="D149:I149"/>
    <mergeCell ref="D162:I162"/>
    <mergeCell ref="D163:I163"/>
    <mergeCell ref="D164:I164"/>
    <mergeCell ref="D165:I165"/>
    <mergeCell ref="D166:I166"/>
    <mergeCell ref="D167:I167"/>
    <mergeCell ref="D156:I156"/>
    <mergeCell ref="D157:I157"/>
    <mergeCell ref="D158:I158"/>
    <mergeCell ref="D159:I159"/>
    <mergeCell ref="D160:I160"/>
    <mergeCell ref="D161:I161"/>
    <mergeCell ref="D174:I174"/>
    <mergeCell ref="D175:I175"/>
    <mergeCell ref="D176:I176"/>
    <mergeCell ref="D177:I177"/>
    <mergeCell ref="D178:I178"/>
    <mergeCell ref="D179:I179"/>
    <mergeCell ref="D168:I168"/>
    <mergeCell ref="D169:I169"/>
    <mergeCell ref="D170:I170"/>
    <mergeCell ref="D171:I171"/>
    <mergeCell ref="D172:I172"/>
    <mergeCell ref="D173:I173"/>
    <mergeCell ref="D186:I186"/>
    <mergeCell ref="D187:I187"/>
    <mergeCell ref="D188:I188"/>
    <mergeCell ref="D189:I189"/>
    <mergeCell ref="D190:I190"/>
    <mergeCell ref="D191:I191"/>
    <mergeCell ref="D180:I180"/>
    <mergeCell ref="D181:I181"/>
    <mergeCell ref="D182:I182"/>
    <mergeCell ref="D183:I183"/>
    <mergeCell ref="D184:I184"/>
    <mergeCell ref="D185:I185"/>
    <mergeCell ref="D198:I198"/>
    <mergeCell ref="D199:I199"/>
    <mergeCell ref="D200:I200"/>
    <mergeCell ref="D201:I201"/>
    <mergeCell ref="D202:I202"/>
    <mergeCell ref="D203:I203"/>
    <mergeCell ref="D192:I192"/>
    <mergeCell ref="D193:I193"/>
    <mergeCell ref="D194:I194"/>
    <mergeCell ref="D195:I195"/>
    <mergeCell ref="D196:I196"/>
    <mergeCell ref="D197:I197"/>
    <mergeCell ref="D210:I210"/>
    <mergeCell ref="D211:I211"/>
    <mergeCell ref="D212:I212"/>
    <mergeCell ref="D213:I213"/>
    <mergeCell ref="D214:I214"/>
    <mergeCell ref="D215:I215"/>
    <mergeCell ref="D204:I204"/>
    <mergeCell ref="D205:I205"/>
    <mergeCell ref="D206:I206"/>
    <mergeCell ref="D207:I207"/>
    <mergeCell ref="D208:I208"/>
    <mergeCell ref="D209:I209"/>
    <mergeCell ref="D223:I223"/>
    <mergeCell ref="D224:I224"/>
    <mergeCell ref="D225:I225"/>
    <mergeCell ref="D226:I226"/>
    <mergeCell ref="D227:I227"/>
    <mergeCell ref="D228:I228"/>
    <mergeCell ref="D216:I216"/>
    <mergeCell ref="D217:I217"/>
    <mergeCell ref="D218:I218"/>
    <mergeCell ref="D219:I219"/>
    <mergeCell ref="D221:I221"/>
    <mergeCell ref="D222:I222"/>
    <mergeCell ref="D236:I236"/>
    <mergeCell ref="D237:I237"/>
    <mergeCell ref="D238:I238"/>
    <mergeCell ref="D239:I239"/>
    <mergeCell ref="D240:I240"/>
    <mergeCell ref="D241:I241"/>
    <mergeCell ref="D229:I229"/>
    <mergeCell ref="D230:I230"/>
    <mergeCell ref="D231:I231"/>
    <mergeCell ref="D232:I232"/>
    <mergeCell ref="D233:I233"/>
    <mergeCell ref="D234:I234"/>
    <mergeCell ref="D249:I249"/>
    <mergeCell ref="D250:I250"/>
    <mergeCell ref="D251:I251"/>
    <mergeCell ref="D252:I252"/>
    <mergeCell ref="D253:I253"/>
    <mergeCell ref="D254:I254"/>
    <mergeCell ref="D242:I242"/>
    <mergeCell ref="D243:I243"/>
    <mergeCell ref="D244:I244"/>
    <mergeCell ref="D245:I245"/>
    <mergeCell ref="D246:I246"/>
    <mergeCell ref="D248:I248"/>
    <mergeCell ref="D262:I262"/>
    <mergeCell ref="D263:I263"/>
    <mergeCell ref="D264:I264"/>
    <mergeCell ref="B266:H266"/>
    <mergeCell ref="B267:H267"/>
    <mergeCell ref="B268:H268"/>
    <mergeCell ref="D255:I255"/>
    <mergeCell ref="D256:I256"/>
    <mergeCell ref="D257:I257"/>
    <mergeCell ref="D259:I259"/>
    <mergeCell ref="D260:I260"/>
    <mergeCell ref="D261:I26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92F5-302F-4AC7-ACB5-80E2F3F077EE}">
  <dimension ref="A1:M22"/>
  <sheetViews>
    <sheetView workbookViewId="0">
      <selection sqref="A1:M1"/>
    </sheetView>
  </sheetViews>
  <sheetFormatPr defaultRowHeight="14.4" x14ac:dyDescent="0.3"/>
  <cols>
    <col min="1" max="1" width="5.109375" style="93" bestFit="1" customWidth="1"/>
    <col min="2" max="2" width="20.6640625" style="93" bestFit="1" customWidth="1"/>
    <col min="3" max="3" width="11" style="93" bestFit="1" customWidth="1"/>
    <col min="4" max="4" width="10.109375" style="93" bestFit="1" customWidth="1"/>
    <col min="5" max="5" width="9.6640625" style="93" bestFit="1" customWidth="1"/>
    <col min="6" max="7" width="10" style="93" bestFit="1" customWidth="1"/>
    <col min="8" max="8" width="10.33203125" style="93" bestFit="1" customWidth="1"/>
    <col min="9" max="10" width="10" style="93" bestFit="1" customWidth="1"/>
    <col min="11" max="11" width="10.33203125" style="93" bestFit="1" customWidth="1"/>
    <col min="12" max="13" width="11" style="93" bestFit="1" customWidth="1"/>
  </cols>
  <sheetData>
    <row r="1" spans="1:13" ht="15" customHeight="1" x14ac:dyDescent="0.3">
      <c r="A1" s="170" t="s">
        <v>349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15" customHeight="1" x14ac:dyDescent="0.3">
      <c r="A2" s="170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15.7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x14ac:dyDescent="0.3">
      <c r="A4" s="172" t="s">
        <v>330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x14ac:dyDescent="0.3">
      <c r="A5" s="94" t="s">
        <v>331</v>
      </c>
      <c r="B5" s="94" t="s">
        <v>332</v>
      </c>
      <c r="C5" s="94" t="s">
        <v>333</v>
      </c>
      <c r="D5" s="94" t="s">
        <v>334</v>
      </c>
      <c r="E5" s="94" t="s">
        <v>335</v>
      </c>
      <c r="F5" s="94" t="s">
        <v>336</v>
      </c>
      <c r="G5" s="94" t="s">
        <v>337</v>
      </c>
      <c r="H5" s="94" t="s">
        <v>338</v>
      </c>
      <c r="I5" s="94" t="s">
        <v>339</v>
      </c>
      <c r="J5" s="94" t="s">
        <v>340</v>
      </c>
      <c r="K5" s="94" t="s">
        <v>341</v>
      </c>
      <c r="L5" s="94" t="s">
        <v>342</v>
      </c>
      <c r="M5" s="94" t="s">
        <v>7</v>
      </c>
    </row>
    <row r="6" spans="1:13" x14ac:dyDescent="0.3">
      <c r="A6" s="95">
        <f>[1]Plan1!C6</f>
        <v>1</v>
      </c>
      <c r="B6" s="95" t="str">
        <f>[1]Plan1!D6</f>
        <v>Piso Inferior</v>
      </c>
      <c r="C6" s="96">
        <f>'Planilha Orçamentária'!M6</f>
        <v>0</v>
      </c>
      <c r="D6" s="97" t="s">
        <v>343</v>
      </c>
      <c r="E6" s="98">
        <v>0.2</v>
      </c>
      <c r="F6" s="98">
        <v>0.1</v>
      </c>
      <c r="G6" s="98">
        <v>0.1</v>
      </c>
      <c r="H6" s="98">
        <v>0.1</v>
      </c>
      <c r="I6" s="98">
        <v>0.3</v>
      </c>
      <c r="J6" s="98">
        <v>0.2</v>
      </c>
      <c r="K6" s="97"/>
      <c r="L6" s="97"/>
      <c r="M6" s="98">
        <f>SUM(E6:L6)</f>
        <v>1</v>
      </c>
    </row>
    <row r="7" spans="1:13" x14ac:dyDescent="0.3">
      <c r="A7" s="95">
        <f>[1]Plan1!C118</f>
        <v>2</v>
      </c>
      <c r="B7" s="95" t="str">
        <f>[1]Plan1!D118</f>
        <v>Piso Superior</v>
      </c>
      <c r="C7" s="96">
        <f>'Planilha Orçamentária'!M118</f>
        <v>0</v>
      </c>
      <c r="D7" s="97" t="s">
        <v>343</v>
      </c>
      <c r="E7" s="98"/>
      <c r="F7" s="98">
        <v>0.2</v>
      </c>
      <c r="G7" s="98">
        <v>0.1</v>
      </c>
      <c r="H7" s="98">
        <v>0.1</v>
      </c>
      <c r="I7" s="98">
        <v>0.3</v>
      </c>
      <c r="J7" s="98">
        <v>0.2</v>
      </c>
      <c r="K7" s="98">
        <v>0.1</v>
      </c>
      <c r="L7" s="97"/>
      <c r="M7" s="98">
        <f t="shared" ref="M7:M13" si="0">SUM(E7:L7)</f>
        <v>0.99999999999999989</v>
      </c>
    </row>
    <row r="8" spans="1:13" x14ac:dyDescent="0.3">
      <c r="A8" s="95">
        <f>[1]Plan1!C201</f>
        <v>3</v>
      </c>
      <c r="B8" s="95" t="str">
        <f>[1]Plan1!D201</f>
        <v>Telhado</v>
      </c>
      <c r="C8" s="96">
        <f>'Planilha Orçamentária'!M201</f>
        <v>0</v>
      </c>
      <c r="D8" s="97" t="s">
        <v>343</v>
      </c>
      <c r="E8" s="98">
        <v>1</v>
      </c>
      <c r="F8" s="97"/>
      <c r="G8" s="97"/>
      <c r="H8" s="97"/>
      <c r="I8" s="97"/>
      <c r="J8" s="97"/>
      <c r="K8" s="97"/>
      <c r="L8" s="97"/>
      <c r="M8" s="98">
        <f t="shared" si="0"/>
        <v>1</v>
      </c>
    </row>
    <row r="9" spans="1:13" x14ac:dyDescent="0.3">
      <c r="A9" s="95">
        <f>[1]Plan1!C212</f>
        <v>4</v>
      </c>
      <c r="B9" s="95" t="str">
        <f>[1]Plan1!D212</f>
        <v>Impermeabilização e Pintura</v>
      </c>
      <c r="C9" s="96">
        <f>'Planilha Orçamentária'!M212</f>
        <v>0</v>
      </c>
      <c r="D9" s="97" t="s">
        <v>343</v>
      </c>
      <c r="E9" s="97"/>
      <c r="F9" s="97"/>
      <c r="G9" s="97"/>
      <c r="H9" s="97"/>
      <c r="I9" s="97"/>
      <c r="J9" s="98">
        <v>0.3</v>
      </c>
      <c r="K9" s="98">
        <v>0.3</v>
      </c>
      <c r="L9" s="98">
        <v>0.4</v>
      </c>
      <c r="M9" s="98">
        <f t="shared" si="0"/>
        <v>1</v>
      </c>
    </row>
    <row r="10" spans="1:13" x14ac:dyDescent="0.3">
      <c r="A10" s="95">
        <f>[1]Plan1!C221</f>
        <v>5</v>
      </c>
      <c r="B10" s="95" t="str">
        <f>[1]Plan1!D221</f>
        <v>Passarela de acesso</v>
      </c>
      <c r="C10" s="96">
        <f>'Planilha Orçamentária'!M221</f>
        <v>0</v>
      </c>
      <c r="D10" s="97" t="s">
        <v>343</v>
      </c>
      <c r="E10" s="98">
        <v>0.15</v>
      </c>
      <c r="F10" s="98">
        <v>0.3</v>
      </c>
      <c r="G10" s="98">
        <v>0.2</v>
      </c>
      <c r="H10" s="98">
        <v>0.2</v>
      </c>
      <c r="I10" s="98">
        <v>0.15</v>
      </c>
      <c r="J10" s="97"/>
      <c r="K10" s="97"/>
      <c r="L10" s="97"/>
      <c r="M10" s="98">
        <f t="shared" si="0"/>
        <v>0.99999999999999989</v>
      </c>
    </row>
    <row r="11" spans="1:13" x14ac:dyDescent="0.3">
      <c r="A11" s="95">
        <f>[1]Plan1!C248</f>
        <v>6</v>
      </c>
      <c r="B11" s="95" t="str">
        <f>[1]Plan1!D248</f>
        <v>Prevenção e combate a incendio</v>
      </c>
      <c r="C11" s="96">
        <f>'Planilha Orçamentária'!M248</f>
        <v>0</v>
      </c>
      <c r="D11" s="97" t="s">
        <v>343</v>
      </c>
      <c r="E11" s="97"/>
      <c r="F11" s="97"/>
      <c r="G11" s="97"/>
      <c r="H11" s="97"/>
      <c r="I11" s="97"/>
      <c r="J11" s="97"/>
      <c r="K11" s="98">
        <v>0.3</v>
      </c>
      <c r="L11" s="98">
        <v>0.7</v>
      </c>
      <c r="M11" s="98">
        <f t="shared" si="0"/>
        <v>1</v>
      </c>
    </row>
    <row r="12" spans="1:13" x14ac:dyDescent="0.3">
      <c r="A12" s="95">
        <f>[1]Plan1!C256</f>
        <v>7</v>
      </c>
      <c r="B12" s="95" t="str">
        <f>[1]Plan1!D256</f>
        <v>Acessibilidade</v>
      </c>
      <c r="C12" s="96">
        <f>'Planilha Orçamentária'!M256</f>
        <v>0</v>
      </c>
      <c r="D12" s="97" t="s">
        <v>343</v>
      </c>
      <c r="E12" s="97"/>
      <c r="F12" s="97"/>
      <c r="G12" s="98">
        <v>0.2</v>
      </c>
      <c r="H12" s="98">
        <v>0.2</v>
      </c>
      <c r="I12" s="97"/>
      <c r="J12" s="97"/>
      <c r="K12" s="98">
        <v>0.6</v>
      </c>
      <c r="L12" s="97"/>
      <c r="M12" s="98">
        <f t="shared" si="0"/>
        <v>1</v>
      </c>
    </row>
    <row r="13" spans="1:13" x14ac:dyDescent="0.3">
      <c r="A13" s="95">
        <f>[1]Plan1!C259</f>
        <v>8</v>
      </c>
      <c r="B13" s="95" t="str">
        <f>[1]Plan1!D259</f>
        <v>Limpeza Completa da Obra</v>
      </c>
      <c r="C13" s="96">
        <f>'Planilha Orçamentária'!M259</f>
        <v>0</v>
      </c>
      <c r="D13" s="97" t="s">
        <v>343</v>
      </c>
      <c r="E13" s="97"/>
      <c r="F13" s="97"/>
      <c r="G13" s="97"/>
      <c r="H13" s="97"/>
      <c r="I13" s="97"/>
      <c r="J13" s="97"/>
      <c r="K13" s="97"/>
      <c r="L13" s="98">
        <v>1</v>
      </c>
      <c r="M13" s="98">
        <f t="shared" si="0"/>
        <v>1</v>
      </c>
    </row>
    <row r="14" spans="1:13" x14ac:dyDescent="0.3">
      <c r="A14" s="95"/>
      <c r="B14" s="95" t="s">
        <v>7</v>
      </c>
      <c r="C14" s="96">
        <f>SUM(C6:C13)</f>
        <v>0</v>
      </c>
      <c r="D14" s="97" t="s">
        <v>344</v>
      </c>
      <c r="E14" s="97"/>
      <c r="F14" s="97"/>
      <c r="G14" s="97"/>
      <c r="H14" s="97"/>
      <c r="I14" s="97"/>
      <c r="J14" s="97"/>
      <c r="K14" s="97"/>
      <c r="L14" s="97"/>
      <c r="M14" s="98"/>
    </row>
    <row r="15" spans="1:13" x14ac:dyDescent="0.3">
      <c r="A15" s="95"/>
      <c r="B15" s="95" t="s">
        <v>345</v>
      </c>
      <c r="C15" s="96">
        <f>C14*0.2354</f>
        <v>0</v>
      </c>
      <c r="D15" s="97" t="s">
        <v>346</v>
      </c>
      <c r="E15" s="96">
        <f t="shared" ref="E15:L15" si="1">($C$6*E6)+($C$7*E7)+($C$8*E8)+($C$9*E9)+($C$10*E10)+($C$11*E11)+($C$12*E12)+($C$13*E13)</f>
        <v>0</v>
      </c>
      <c r="F15" s="96">
        <f t="shared" si="1"/>
        <v>0</v>
      </c>
      <c r="G15" s="96">
        <f t="shared" si="1"/>
        <v>0</v>
      </c>
      <c r="H15" s="96">
        <f>($C$6*H6)+($C$7*H7)+($C$8*H8)+($C$9*H9)+($C$10*H10)+($C$11*H11)+($C$12*H12)+($C$13*H13)</f>
        <v>0</v>
      </c>
      <c r="I15" s="96">
        <f t="shared" si="1"/>
        <v>0</v>
      </c>
      <c r="J15" s="96">
        <f t="shared" si="1"/>
        <v>0</v>
      </c>
      <c r="K15" s="96">
        <f t="shared" si="1"/>
        <v>0</v>
      </c>
      <c r="L15" s="96">
        <f t="shared" si="1"/>
        <v>0</v>
      </c>
      <c r="M15" s="96">
        <f>SUM(E15:L15)</f>
        <v>0</v>
      </c>
    </row>
    <row r="16" spans="1:13" x14ac:dyDescent="0.3">
      <c r="A16" s="95"/>
      <c r="B16" s="95"/>
      <c r="C16" s="96"/>
      <c r="D16" s="97" t="s">
        <v>347</v>
      </c>
      <c r="E16" s="96">
        <f>E15*0.2354</f>
        <v>0</v>
      </c>
      <c r="F16" s="96">
        <f t="shared" ref="F16:L16" si="2">F15*0.2354</f>
        <v>0</v>
      </c>
      <c r="G16" s="96">
        <f t="shared" si="2"/>
        <v>0</v>
      </c>
      <c r="H16" s="96">
        <f t="shared" si="2"/>
        <v>0</v>
      </c>
      <c r="I16" s="96">
        <f t="shared" si="2"/>
        <v>0</v>
      </c>
      <c r="J16" s="96">
        <f t="shared" si="2"/>
        <v>0</v>
      </c>
      <c r="K16" s="96">
        <f t="shared" si="2"/>
        <v>0</v>
      </c>
      <c r="L16" s="96">
        <f t="shared" si="2"/>
        <v>0</v>
      </c>
      <c r="M16" s="96">
        <f t="shared" ref="M16" si="3">SUM(E16:L16)</f>
        <v>0</v>
      </c>
    </row>
    <row r="17" spans="1:13" x14ac:dyDescent="0.3">
      <c r="A17" s="173" t="s">
        <v>329</v>
      </c>
      <c r="B17" s="174"/>
      <c r="C17" s="96">
        <f>C14+C15</f>
        <v>0</v>
      </c>
      <c r="D17" s="97" t="s">
        <v>348</v>
      </c>
      <c r="E17" s="96">
        <f>E15+E16</f>
        <v>0</v>
      </c>
      <c r="F17" s="96">
        <f>F15+E17+F16</f>
        <v>0</v>
      </c>
      <c r="G17" s="96">
        <f t="shared" ref="G17:L17" si="4">G15+F17+G16</f>
        <v>0</v>
      </c>
      <c r="H17" s="96">
        <f t="shared" si="4"/>
        <v>0</v>
      </c>
      <c r="I17" s="96">
        <f t="shared" si="4"/>
        <v>0</v>
      </c>
      <c r="J17" s="96">
        <f t="shared" si="4"/>
        <v>0</v>
      </c>
      <c r="K17" s="96">
        <f t="shared" si="4"/>
        <v>0</v>
      </c>
      <c r="L17" s="96">
        <f t="shared" si="4"/>
        <v>0</v>
      </c>
      <c r="M17" s="96">
        <f>M15+M16</f>
        <v>0</v>
      </c>
    </row>
    <row r="20" spans="1:13" x14ac:dyDescent="0.3">
      <c r="B20" s="108"/>
      <c r="C20" s="108"/>
      <c r="D20" s="108"/>
      <c r="E20" s="108"/>
      <c r="F20" s="108"/>
      <c r="G20" s="108"/>
      <c r="H20" s="108"/>
    </row>
    <row r="21" spans="1:13" x14ac:dyDescent="0.3">
      <c r="B21" s="108"/>
      <c r="C21" s="108"/>
      <c r="D21" s="108"/>
      <c r="E21" s="108"/>
      <c r="F21" s="108"/>
      <c r="G21" s="108"/>
      <c r="H21" s="108"/>
    </row>
    <row r="22" spans="1:13" x14ac:dyDescent="0.3">
      <c r="B22" s="108"/>
      <c r="C22" s="108"/>
      <c r="D22" s="108"/>
      <c r="E22" s="108"/>
      <c r="F22" s="108"/>
      <c r="G22" s="108"/>
      <c r="H22" s="108"/>
    </row>
  </sheetData>
  <mergeCells count="8">
    <mergeCell ref="B21:H21"/>
    <mergeCell ref="B22:H22"/>
    <mergeCell ref="A1:M1"/>
    <mergeCell ref="A2:M2"/>
    <mergeCell ref="A3:M3"/>
    <mergeCell ref="A4:M4"/>
    <mergeCell ref="A17:B17"/>
    <mergeCell ref="B20:H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</dc:creator>
  <cp:lastModifiedBy>Secretaria3-03</cp:lastModifiedBy>
  <dcterms:created xsi:type="dcterms:W3CDTF">2024-11-18T16:59:14Z</dcterms:created>
  <dcterms:modified xsi:type="dcterms:W3CDTF">2024-11-18T18:31:35Z</dcterms:modified>
</cp:coreProperties>
</file>